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K:\Investice\PROJEKTY EU\Sociální věci\CELKOVÁ REKONSTRUKCE OBJEKTU č.p.60 BYSTRÉ\04_Soutěž stavba_(VZMR, ZPŘ...)\3_Zadávací dokumentace\"/>
    </mc:Choice>
  </mc:AlternateContent>
  <bookViews>
    <workbookView xWindow="0" yWindow="0" windowWidth="28800" windowHeight="12300" tabRatio="500"/>
  </bookViews>
  <sheets>
    <sheet name="KRYCÍ LIST" sheetId="1" r:id="rId1"/>
    <sheet name="01-VRN" sheetId="2" r:id="rId2"/>
    <sheet name="02-STAVEBNÍ" sheetId="3" r:id="rId3"/>
    <sheet name="03-VYTÁPĚNÍ" sheetId="4" r:id="rId4"/>
    <sheet name="04-ZTI" sheetId="5" r:id="rId5"/>
    <sheet name="05-ELEKTROINSTALACE" sheetId="6" r:id="rId6"/>
    <sheet name="06-VZT" sheetId="7" r:id="rId7"/>
    <sheet name="07-INTERIÉRY" sheetId="8" r:id="rId8"/>
  </sheets>
  <calcPr calcId="162913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J10" i="8" l="1"/>
  <c r="J131" i="8" l="1"/>
  <c r="J130" i="8"/>
  <c r="J129" i="8"/>
  <c r="J128" i="8"/>
  <c r="J127" i="8"/>
  <c r="J126" i="8"/>
  <c r="J125" i="8"/>
  <c r="J124" i="8"/>
  <c r="J123" i="8"/>
  <c r="J122" i="8"/>
  <c r="J121" i="8"/>
  <c r="J120" i="8"/>
  <c r="J119" i="8"/>
  <c r="J118" i="8"/>
  <c r="J117" i="8"/>
  <c r="J116" i="8"/>
  <c r="J115" i="8"/>
  <c r="J114" i="8"/>
  <c r="J113" i="8"/>
  <c r="H112" i="8"/>
  <c r="J111" i="8"/>
  <c r="J110" i="8"/>
  <c r="J109" i="8"/>
  <c r="H108" i="8"/>
  <c r="I108" i="8"/>
  <c r="J107" i="8"/>
  <c r="J106" i="8"/>
  <c r="J105" i="8"/>
  <c r="H103" i="8"/>
  <c r="J104" i="8"/>
  <c r="I103" i="8"/>
  <c r="J102" i="8"/>
  <c r="J101" i="8"/>
  <c r="J100" i="8"/>
  <c r="J99" i="8"/>
  <c r="J98" i="8"/>
  <c r="H95" i="8"/>
  <c r="J97" i="8"/>
  <c r="J96" i="8"/>
  <c r="I95" i="8"/>
  <c r="J94" i="8"/>
  <c r="J93" i="8"/>
  <c r="J92" i="8"/>
  <c r="I91" i="8"/>
  <c r="H91" i="8"/>
  <c r="J90" i="8"/>
  <c r="J89" i="8"/>
  <c r="J88" i="8"/>
  <c r="J87" i="8"/>
  <c r="H84" i="8"/>
  <c r="J86" i="8"/>
  <c r="J85" i="8"/>
  <c r="I84" i="8"/>
  <c r="J83" i="8"/>
  <c r="J82" i="8"/>
  <c r="J81" i="8"/>
  <c r="J80" i="8"/>
  <c r="J79" i="8"/>
  <c r="J78" i="8"/>
  <c r="J77" i="8"/>
  <c r="J76" i="8"/>
  <c r="J75" i="8"/>
  <c r="J74" i="8"/>
  <c r="J73" i="8"/>
  <c r="J72" i="8"/>
  <c r="J71" i="8"/>
  <c r="J69" i="8"/>
  <c r="J68" i="8"/>
  <c r="J67" i="8"/>
  <c r="J66" i="8"/>
  <c r="J65" i="8"/>
  <c r="J64" i="8"/>
  <c r="J63" i="8"/>
  <c r="J62" i="8"/>
  <c r="J61" i="8"/>
  <c r="H60" i="8"/>
  <c r="J59" i="8"/>
  <c r="J58" i="8"/>
  <c r="J57" i="8"/>
  <c r="J56" i="8"/>
  <c r="J55" i="8"/>
  <c r="J54" i="8"/>
  <c r="J53" i="8"/>
  <c r="J52" i="8"/>
  <c r="J51" i="8"/>
  <c r="J50" i="8"/>
  <c r="J49" i="8"/>
  <c r="H48" i="8"/>
  <c r="J47" i="8"/>
  <c r="J46" i="8"/>
  <c r="J45" i="8"/>
  <c r="J44" i="8"/>
  <c r="J43" i="8"/>
  <c r="H42" i="8"/>
  <c r="J41" i="8"/>
  <c r="J40" i="8"/>
  <c r="J39" i="8"/>
  <c r="J38" i="8"/>
  <c r="J37" i="8"/>
  <c r="J36" i="8"/>
  <c r="J35" i="8"/>
  <c r="J34" i="8"/>
  <c r="J33" i="8"/>
  <c r="J32" i="8"/>
  <c r="J31" i="8"/>
  <c r="J30" i="8"/>
  <c r="J29" i="8"/>
  <c r="J28" i="8"/>
  <c r="J27" i="8"/>
  <c r="J26" i="8"/>
  <c r="J25" i="8"/>
  <c r="J24" i="8"/>
  <c r="J23" i="8"/>
  <c r="J22" i="8"/>
  <c r="J21" i="8"/>
  <c r="J20" i="8"/>
  <c r="J19" i="8"/>
  <c r="J18" i="8"/>
  <c r="J17" i="8"/>
  <c r="J16" i="8"/>
  <c r="J15" i="8"/>
  <c r="J14" i="8"/>
  <c r="H13" i="8"/>
  <c r="J12" i="8"/>
  <c r="J11" i="8"/>
  <c r="H9" i="8"/>
  <c r="G103" i="7"/>
  <c r="J103" i="7" s="1"/>
  <c r="G102" i="7"/>
  <c r="J102" i="7" s="1"/>
  <c r="G101" i="7"/>
  <c r="J101" i="7" s="1"/>
  <c r="G100" i="7"/>
  <c r="J100" i="7" s="1"/>
  <c r="G99" i="7"/>
  <c r="J99" i="7" s="1"/>
  <c r="G98" i="7"/>
  <c r="J98" i="7" s="1"/>
  <c r="G97" i="7"/>
  <c r="J97" i="7" s="1"/>
  <c r="G96" i="7"/>
  <c r="J96" i="7" s="1"/>
  <c r="G95" i="7"/>
  <c r="J95" i="7" s="1"/>
  <c r="G94" i="7"/>
  <c r="J94" i="7" s="1"/>
  <c r="J93" i="7"/>
  <c r="G93" i="7"/>
  <c r="G92" i="7"/>
  <c r="J92" i="7" s="1"/>
  <c r="G91" i="7"/>
  <c r="J91" i="7" s="1"/>
  <c r="G90" i="7"/>
  <c r="J90" i="7" s="1"/>
  <c r="G89" i="7"/>
  <c r="J89" i="7" s="1"/>
  <c r="G88" i="7"/>
  <c r="J88" i="7" s="1"/>
  <c r="G87" i="7"/>
  <c r="J87" i="7" s="1"/>
  <c r="I86" i="7"/>
  <c r="G84" i="7"/>
  <c r="G83" i="7"/>
  <c r="I83" i="7" s="1"/>
  <c r="J83" i="7" s="1"/>
  <c r="G82" i="7"/>
  <c r="I82" i="7" s="1"/>
  <c r="G81" i="7"/>
  <c r="G80" i="7"/>
  <c r="I80" i="7" s="1"/>
  <c r="J80" i="7" s="1"/>
  <c r="G79" i="7"/>
  <c r="G78" i="7"/>
  <c r="I78" i="7" s="1"/>
  <c r="J78" i="7" s="1"/>
  <c r="G77" i="7"/>
  <c r="G76" i="7"/>
  <c r="G73" i="7"/>
  <c r="I73" i="7" s="1"/>
  <c r="G72" i="7"/>
  <c r="G71" i="7"/>
  <c r="I71" i="7" s="1"/>
  <c r="J71" i="7" s="1"/>
  <c r="G70" i="7"/>
  <c r="G69" i="7"/>
  <c r="I69" i="7" s="1"/>
  <c r="J69" i="7" s="1"/>
  <c r="G68" i="7"/>
  <c r="G67" i="7"/>
  <c r="G66" i="7"/>
  <c r="I66" i="7" s="1"/>
  <c r="J66" i="7" s="1"/>
  <c r="I65" i="7"/>
  <c r="G65" i="7"/>
  <c r="G64" i="7"/>
  <c r="G63" i="7"/>
  <c r="I63" i="7" s="1"/>
  <c r="G60" i="7"/>
  <c r="I60" i="7" s="1"/>
  <c r="J60" i="7" s="1"/>
  <c r="G59" i="7"/>
  <c r="G58" i="7"/>
  <c r="I57" i="7"/>
  <c r="J57" i="7" s="1"/>
  <c r="G57" i="7"/>
  <c r="G56" i="7"/>
  <c r="G55" i="7"/>
  <c r="I55" i="7" s="1"/>
  <c r="J55" i="7" s="1"/>
  <c r="G54" i="7"/>
  <c r="G53" i="7"/>
  <c r="G52" i="7"/>
  <c r="I52" i="7" s="1"/>
  <c r="J52" i="7" s="1"/>
  <c r="G51" i="7"/>
  <c r="G50" i="7"/>
  <c r="G49" i="7"/>
  <c r="I49" i="7" s="1"/>
  <c r="J49" i="7" s="1"/>
  <c r="G48" i="7"/>
  <c r="I48" i="7" s="1"/>
  <c r="I47" i="7"/>
  <c r="J47" i="7" s="1"/>
  <c r="G47" i="7"/>
  <c r="G46" i="7"/>
  <c r="G45" i="7"/>
  <c r="G44" i="7"/>
  <c r="I44" i="7" s="1"/>
  <c r="J44" i="7" s="1"/>
  <c r="G43" i="7"/>
  <c r="G42" i="7"/>
  <c r="I42" i="7" s="1"/>
  <c r="G39" i="7"/>
  <c r="I39" i="7" s="1"/>
  <c r="J39" i="7" s="1"/>
  <c r="G36" i="7"/>
  <c r="I36" i="7" s="1"/>
  <c r="J36" i="7" s="1"/>
  <c r="G35" i="7"/>
  <c r="G34" i="7"/>
  <c r="G33" i="7"/>
  <c r="I33" i="7" s="1"/>
  <c r="G32" i="7"/>
  <c r="I31" i="7"/>
  <c r="G31" i="7"/>
  <c r="G30" i="7"/>
  <c r="I30" i="7" s="1"/>
  <c r="J30" i="7" s="1"/>
  <c r="G29" i="7"/>
  <c r="I29" i="7" s="1"/>
  <c r="I26" i="7"/>
  <c r="J26" i="7" s="1"/>
  <c r="G26" i="7"/>
  <c r="G25" i="7"/>
  <c r="G24" i="7"/>
  <c r="I24" i="7" s="1"/>
  <c r="G23" i="7"/>
  <c r="G22" i="7"/>
  <c r="G21" i="7"/>
  <c r="I21" i="7" s="1"/>
  <c r="J21" i="7" s="1"/>
  <c r="G20" i="7"/>
  <c r="G19" i="7"/>
  <c r="G18" i="7"/>
  <c r="G17" i="7"/>
  <c r="G16" i="7"/>
  <c r="I16" i="7" s="1"/>
  <c r="G15" i="7"/>
  <c r="G14" i="7"/>
  <c r="I14" i="7" s="1"/>
  <c r="G13" i="7"/>
  <c r="I13" i="7" s="1"/>
  <c r="J13" i="7" s="1"/>
  <c r="G12" i="7"/>
  <c r="I12" i="7" s="1"/>
  <c r="G11" i="7"/>
  <c r="I11" i="7" s="1"/>
  <c r="G10" i="7"/>
  <c r="I10" i="7" s="1"/>
  <c r="J10" i="7" s="1"/>
  <c r="K216" i="6"/>
  <c r="I216" i="6"/>
  <c r="G216" i="6"/>
  <c r="K215" i="6"/>
  <c r="I215" i="6"/>
  <c r="G215" i="6"/>
  <c r="K214" i="6"/>
  <c r="I214" i="6"/>
  <c r="G214" i="6"/>
  <c r="K213" i="6"/>
  <c r="I213" i="6"/>
  <c r="G213" i="6"/>
  <c r="K212" i="6"/>
  <c r="I212" i="6"/>
  <c r="G212" i="6"/>
  <c r="K211" i="6"/>
  <c r="I211" i="6"/>
  <c r="G211" i="6"/>
  <c r="K210" i="6"/>
  <c r="I210" i="6"/>
  <c r="G210" i="6"/>
  <c r="K209" i="6"/>
  <c r="I209" i="6"/>
  <c r="G209" i="6"/>
  <c r="K208" i="6"/>
  <c r="I208" i="6"/>
  <c r="G208" i="6"/>
  <c r="K207" i="6"/>
  <c r="I207" i="6"/>
  <c r="G207" i="6"/>
  <c r="K206" i="6"/>
  <c r="I206" i="6"/>
  <c r="G206" i="6"/>
  <c r="K205" i="6"/>
  <c r="I205" i="6"/>
  <c r="G205" i="6"/>
  <c r="K204" i="6"/>
  <c r="I204" i="6"/>
  <c r="G204" i="6"/>
  <c r="K203" i="6"/>
  <c r="I203" i="6"/>
  <c r="G203" i="6"/>
  <c r="K202" i="6"/>
  <c r="I202" i="6"/>
  <c r="G202" i="6"/>
  <c r="K201" i="6"/>
  <c r="I201" i="6"/>
  <c r="G201" i="6"/>
  <c r="K200" i="6"/>
  <c r="I200" i="6"/>
  <c r="G200" i="6"/>
  <c r="K199" i="6"/>
  <c r="I199" i="6"/>
  <c r="G199" i="6"/>
  <c r="K198" i="6"/>
  <c r="I198" i="6"/>
  <c r="G198" i="6"/>
  <c r="K197" i="6"/>
  <c r="I197" i="6"/>
  <c r="G197" i="6"/>
  <c r="K196" i="6"/>
  <c r="I196" i="6"/>
  <c r="G196" i="6"/>
  <c r="K195" i="6"/>
  <c r="I195" i="6"/>
  <c r="G195" i="6"/>
  <c r="K194" i="6"/>
  <c r="I194" i="6"/>
  <c r="G194" i="6"/>
  <c r="K193" i="6"/>
  <c r="I193" i="6"/>
  <c r="G193" i="6"/>
  <c r="K192" i="6"/>
  <c r="I192" i="6"/>
  <c r="G192" i="6"/>
  <c r="K191" i="6"/>
  <c r="I191" i="6"/>
  <c r="G191" i="6"/>
  <c r="K190" i="6"/>
  <c r="I190" i="6"/>
  <c r="G190" i="6"/>
  <c r="K189" i="6"/>
  <c r="I189" i="6"/>
  <c r="G189" i="6"/>
  <c r="K188" i="6"/>
  <c r="I188" i="6"/>
  <c r="G188" i="6"/>
  <c r="K187" i="6"/>
  <c r="I187" i="6"/>
  <c r="G187" i="6"/>
  <c r="K186" i="6"/>
  <c r="I186" i="6"/>
  <c r="G186" i="6"/>
  <c r="K185" i="6"/>
  <c r="I185" i="6"/>
  <c r="G185" i="6"/>
  <c r="K184" i="6"/>
  <c r="I184" i="6"/>
  <c r="G184" i="6"/>
  <c r="K183" i="6"/>
  <c r="I183" i="6"/>
  <c r="G183" i="6"/>
  <c r="K182" i="6"/>
  <c r="I182" i="6"/>
  <c r="G182" i="6"/>
  <c r="K181" i="6"/>
  <c r="I181" i="6"/>
  <c r="G181" i="6"/>
  <c r="K180" i="6"/>
  <c r="I180" i="6"/>
  <c r="G180" i="6"/>
  <c r="K179" i="6"/>
  <c r="I179" i="6"/>
  <c r="G179" i="6"/>
  <c r="K178" i="6"/>
  <c r="I178" i="6"/>
  <c r="G178" i="6"/>
  <c r="K177" i="6"/>
  <c r="I177" i="6"/>
  <c r="G177" i="6"/>
  <c r="K176" i="6"/>
  <c r="I176" i="6"/>
  <c r="G176" i="6"/>
  <c r="K175" i="6"/>
  <c r="I175" i="6"/>
  <c r="G175" i="6"/>
  <c r="K174" i="6"/>
  <c r="I174" i="6"/>
  <c r="G174" i="6"/>
  <c r="K173" i="6"/>
  <c r="I173" i="6"/>
  <c r="G173" i="6"/>
  <c r="K172" i="6"/>
  <c r="I172" i="6"/>
  <c r="G172" i="6"/>
  <c r="K171" i="6"/>
  <c r="I171" i="6"/>
  <c r="G171" i="6"/>
  <c r="K170" i="6"/>
  <c r="I170" i="6"/>
  <c r="G170" i="6"/>
  <c r="K169" i="6"/>
  <c r="I169" i="6"/>
  <c r="G169" i="6"/>
  <c r="K168" i="6"/>
  <c r="I168" i="6"/>
  <c r="G168" i="6"/>
  <c r="K167" i="6"/>
  <c r="I167" i="6"/>
  <c r="G167" i="6"/>
  <c r="K166" i="6"/>
  <c r="I166" i="6"/>
  <c r="G166" i="6"/>
  <c r="K165" i="6"/>
  <c r="I165" i="6"/>
  <c r="G165" i="6"/>
  <c r="K164" i="6"/>
  <c r="I164" i="6"/>
  <c r="G164" i="6"/>
  <c r="K163" i="6"/>
  <c r="I163" i="6"/>
  <c r="G163" i="6"/>
  <c r="K162" i="6"/>
  <c r="I162" i="6"/>
  <c r="G162" i="6"/>
  <c r="K161" i="6"/>
  <c r="I161" i="6"/>
  <c r="G161" i="6"/>
  <c r="K160" i="6"/>
  <c r="I160" i="6"/>
  <c r="G160" i="6"/>
  <c r="K159" i="6"/>
  <c r="I159" i="6"/>
  <c r="G159" i="6"/>
  <c r="K158" i="6"/>
  <c r="I158" i="6"/>
  <c r="G158" i="6"/>
  <c r="K157" i="6"/>
  <c r="I157" i="6"/>
  <c r="G157" i="6"/>
  <c r="K156" i="6"/>
  <c r="I156" i="6"/>
  <c r="G156" i="6"/>
  <c r="K155" i="6"/>
  <c r="I155" i="6"/>
  <c r="G155" i="6"/>
  <c r="K154" i="6"/>
  <c r="I154" i="6"/>
  <c r="G154" i="6"/>
  <c r="K153" i="6"/>
  <c r="I153" i="6"/>
  <c r="G153" i="6"/>
  <c r="K152" i="6"/>
  <c r="I152" i="6"/>
  <c r="G152" i="6"/>
  <c r="K151" i="6"/>
  <c r="I151" i="6"/>
  <c r="G151" i="6"/>
  <c r="K150" i="6"/>
  <c r="I150" i="6"/>
  <c r="G150" i="6"/>
  <c r="K149" i="6"/>
  <c r="I149" i="6"/>
  <c r="G149" i="6"/>
  <c r="K148" i="6"/>
  <c r="I148" i="6"/>
  <c r="G148" i="6"/>
  <c r="K147" i="6"/>
  <c r="I147" i="6"/>
  <c r="G147" i="6"/>
  <c r="K146" i="6"/>
  <c r="I146" i="6"/>
  <c r="G146" i="6"/>
  <c r="K145" i="6"/>
  <c r="I145" i="6"/>
  <c r="G145" i="6"/>
  <c r="K144" i="6"/>
  <c r="I144" i="6"/>
  <c r="G144" i="6"/>
  <c r="K143" i="6"/>
  <c r="I143" i="6"/>
  <c r="I142" i="6" s="1"/>
  <c r="G143" i="6"/>
  <c r="K141" i="6"/>
  <c r="I141" i="6"/>
  <c r="G141" i="6"/>
  <c r="K140" i="6"/>
  <c r="I140" i="6"/>
  <c r="G140" i="6"/>
  <c r="K139" i="6"/>
  <c r="I139" i="6"/>
  <c r="G139" i="6"/>
  <c r="K138" i="6"/>
  <c r="I138" i="6"/>
  <c r="G138" i="6"/>
  <c r="K137" i="6"/>
  <c r="I137" i="6"/>
  <c r="G137" i="6"/>
  <c r="K136" i="6"/>
  <c r="I136" i="6"/>
  <c r="G136" i="6"/>
  <c r="K135" i="6"/>
  <c r="I135" i="6"/>
  <c r="G135" i="6"/>
  <c r="K134" i="6"/>
  <c r="I134" i="6"/>
  <c r="G134" i="6"/>
  <c r="K133" i="6"/>
  <c r="I133" i="6"/>
  <c r="G133" i="6"/>
  <c r="K132" i="6"/>
  <c r="I132" i="6"/>
  <c r="G132" i="6"/>
  <c r="K131" i="6"/>
  <c r="I131" i="6"/>
  <c r="G131" i="6"/>
  <c r="K130" i="6"/>
  <c r="I130" i="6"/>
  <c r="G130" i="6"/>
  <c r="K129" i="6"/>
  <c r="I129" i="6"/>
  <c r="G129" i="6"/>
  <c r="K128" i="6"/>
  <c r="I128" i="6"/>
  <c r="G128" i="6"/>
  <c r="K127" i="6"/>
  <c r="I127" i="6"/>
  <c r="G127" i="6"/>
  <c r="K126" i="6"/>
  <c r="I126" i="6"/>
  <c r="G126" i="6"/>
  <c r="K125" i="6"/>
  <c r="I125" i="6"/>
  <c r="G125" i="6"/>
  <c r="K124" i="6"/>
  <c r="I124" i="6"/>
  <c r="G124" i="6"/>
  <c r="K123" i="6"/>
  <c r="I123" i="6"/>
  <c r="G123" i="6"/>
  <c r="K122" i="6"/>
  <c r="I122" i="6"/>
  <c r="G122" i="6"/>
  <c r="K121" i="6"/>
  <c r="I121" i="6"/>
  <c r="G121" i="6"/>
  <c r="K120" i="6"/>
  <c r="I120" i="6"/>
  <c r="G120" i="6"/>
  <c r="K119" i="6"/>
  <c r="I119" i="6"/>
  <c r="G119" i="6"/>
  <c r="K118" i="6"/>
  <c r="I118" i="6"/>
  <c r="G118" i="6"/>
  <c r="K117" i="6"/>
  <c r="I117" i="6"/>
  <c r="G117" i="6"/>
  <c r="K116" i="6"/>
  <c r="I116" i="6"/>
  <c r="G116" i="6"/>
  <c r="K115" i="6"/>
  <c r="I115" i="6"/>
  <c r="G115" i="6"/>
  <c r="K114" i="6"/>
  <c r="I114" i="6"/>
  <c r="G114" i="6"/>
  <c r="K113" i="6"/>
  <c r="I113" i="6"/>
  <c r="G113" i="6"/>
  <c r="K112" i="6"/>
  <c r="I112" i="6"/>
  <c r="G112" i="6"/>
  <c r="K111" i="6"/>
  <c r="I111" i="6"/>
  <c r="G111" i="6"/>
  <c r="K110" i="6"/>
  <c r="I110" i="6"/>
  <c r="G110" i="6"/>
  <c r="K109" i="6"/>
  <c r="I109" i="6"/>
  <c r="G109" i="6"/>
  <c r="K108" i="6"/>
  <c r="I108" i="6"/>
  <c r="G108" i="6"/>
  <c r="K107" i="6"/>
  <c r="I107" i="6"/>
  <c r="G107" i="6"/>
  <c r="K106" i="6"/>
  <c r="I106" i="6"/>
  <c r="G106" i="6"/>
  <c r="K105" i="6"/>
  <c r="I105" i="6"/>
  <c r="G105" i="6"/>
  <c r="K104" i="6"/>
  <c r="I104" i="6"/>
  <c r="G104" i="6"/>
  <c r="K102" i="6"/>
  <c r="I102" i="6"/>
  <c r="G102" i="6"/>
  <c r="K101" i="6"/>
  <c r="I101" i="6"/>
  <c r="G101" i="6"/>
  <c r="K100" i="6"/>
  <c r="I100" i="6"/>
  <c r="G100" i="6"/>
  <c r="K99" i="6"/>
  <c r="I99" i="6"/>
  <c r="G99" i="6"/>
  <c r="K98" i="6"/>
  <c r="I98" i="6"/>
  <c r="G98" i="6"/>
  <c r="K97" i="6"/>
  <c r="I97" i="6"/>
  <c r="G97" i="6"/>
  <c r="K96" i="6"/>
  <c r="I96" i="6"/>
  <c r="G96" i="6"/>
  <c r="K95" i="6"/>
  <c r="I95" i="6"/>
  <c r="G95" i="6"/>
  <c r="K94" i="6"/>
  <c r="I94" i="6"/>
  <c r="G94" i="6"/>
  <c r="K93" i="6"/>
  <c r="I93" i="6"/>
  <c r="G93" i="6"/>
  <c r="K92" i="6"/>
  <c r="I92" i="6"/>
  <c r="G92" i="6"/>
  <c r="K91" i="6"/>
  <c r="I91" i="6"/>
  <c r="G91" i="6"/>
  <c r="K90" i="6"/>
  <c r="I90" i="6"/>
  <c r="G90" i="6"/>
  <c r="K89" i="6"/>
  <c r="I89" i="6"/>
  <c r="G89" i="6"/>
  <c r="K88" i="6"/>
  <c r="I88" i="6"/>
  <c r="G88" i="6"/>
  <c r="K87" i="6"/>
  <c r="I87" i="6"/>
  <c r="G87" i="6"/>
  <c r="K86" i="6"/>
  <c r="I86" i="6"/>
  <c r="G86" i="6"/>
  <c r="K85" i="6"/>
  <c r="I85" i="6"/>
  <c r="G85" i="6"/>
  <c r="K84" i="6"/>
  <c r="I84" i="6"/>
  <c r="G84" i="6"/>
  <c r="K83" i="6"/>
  <c r="I83" i="6"/>
  <c r="G83" i="6"/>
  <c r="K82" i="6"/>
  <c r="I82" i="6"/>
  <c r="G82" i="6"/>
  <c r="K81" i="6"/>
  <c r="I81" i="6"/>
  <c r="G81" i="6"/>
  <c r="K80" i="6"/>
  <c r="I80" i="6"/>
  <c r="G80" i="6"/>
  <c r="K79" i="6"/>
  <c r="I79" i="6"/>
  <c r="G79" i="6"/>
  <c r="K78" i="6"/>
  <c r="I78" i="6"/>
  <c r="G78" i="6"/>
  <c r="K77" i="6"/>
  <c r="I77" i="6"/>
  <c r="G77" i="6"/>
  <c r="K76" i="6"/>
  <c r="I76" i="6"/>
  <c r="G76" i="6"/>
  <c r="K75" i="6"/>
  <c r="I75" i="6"/>
  <c r="G75" i="6"/>
  <c r="K74" i="6"/>
  <c r="I74" i="6"/>
  <c r="G74" i="6"/>
  <c r="K73" i="6"/>
  <c r="I73" i="6"/>
  <c r="G73" i="6"/>
  <c r="K72" i="6"/>
  <c r="I72" i="6"/>
  <c r="G72" i="6"/>
  <c r="K71" i="6"/>
  <c r="I71" i="6"/>
  <c r="G71" i="6"/>
  <c r="K70" i="6"/>
  <c r="I70" i="6"/>
  <c r="G70" i="6"/>
  <c r="K69" i="6"/>
  <c r="I69" i="6"/>
  <c r="G69" i="6"/>
  <c r="K68" i="6"/>
  <c r="I68" i="6"/>
  <c r="G68" i="6"/>
  <c r="K67" i="6"/>
  <c r="I67" i="6"/>
  <c r="G67" i="6"/>
  <c r="K66" i="6"/>
  <c r="I66" i="6"/>
  <c r="G66" i="6"/>
  <c r="K65" i="6"/>
  <c r="I65" i="6"/>
  <c r="G65" i="6"/>
  <c r="K64" i="6"/>
  <c r="I64" i="6"/>
  <c r="G64" i="6"/>
  <c r="K63" i="6"/>
  <c r="I63" i="6"/>
  <c r="G63" i="6"/>
  <c r="K62" i="6"/>
  <c r="I62" i="6"/>
  <c r="G62" i="6"/>
  <c r="K61" i="6"/>
  <c r="I61" i="6"/>
  <c r="G61" i="6"/>
  <c r="K60" i="6"/>
  <c r="I60" i="6"/>
  <c r="G60" i="6"/>
  <c r="K59" i="6"/>
  <c r="I59" i="6"/>
  <c r="G59" i="6"/>
  <c r="K58" i="6"/>
  <c r="I58" i="6"/>
  <c r="G58" i="6"/>
  <c r="K57" i="6"/>
  <c r="I57" i="6"/>
  <c r="G57" i="6"/>
  <c r="K56" i="6"/>
  <c r="I56" i="6"/>
  <c r="G56" i="6"/>
  <c r="K55" i="6"/>
  <c r="I55" i="6"/>
  <c r="G55" i="6"/>
  <c r="K54" i="6"/>
  <c r="I54" i="6"/>
  <c r="G54" i="6"/>
  <c r="K53" i="6"/>
  <c r="I53" i="6"/>
  <c r="G53" i="6"/>
  <c r="K52" i="6"/>
  <c r="I52" i="6"/>
  <c r="G52" i="6"/>
  <c r="K51" i="6"/>
  <c r="I51" i="6"/>
  <c r="G51" i="6"/>
  <c r="K50" i="6"/>
  <c r="I50" i="6"/>
  <c r="G50" i="6"/>
  <c r="K49" i="6"/>
  <c r="I49" i="6"/>
  <c r="G49" i="6"/>
  <c r="K48" i="6"/>
  <c r="I48" i="6"/>
  <c r="G48" i="6"/>
  <c r="K47" i="6"/>
  <c r="I47" i="6"/>
  <c r="G47" i="6"/>
  <c r="K46" i="6"/>
  <c r="I46" i="6"/>
  <c r="G46" i="6"/>
  <c r="K45" i="6"/>
  <c r="I45" i="6"/>
  <c r="G45" i="6"/>
  <c r="K44" i="6"/>
  <c r="I44" i="6"/>
  <c r="G44" i="6"/>
  <c r="K43" i="6"/>
  <c r="I43" i="6"/>
  <c r="G43" i="6"/>
  <c r="K42" i="6"/>
  <c r="I42" i="6"/>
  <c r="G42" i="6"/>
  <c r="K41" i="6"/>
  <c r="I41" i="6"/>
  <c r="G41" i="6"/>
  <c r="K40" i="6"/>
  <c r="I40" i="6"/>
  <c r="G40" i="6"/>
  <c r="K39" i="6"/>
  <c r="I39" i="6"/>
  <c r="G39" i="6"/>
  <c r="K38" i="6"/>
  <c r="I38" i="6"/>
  <c r="G38" i="6"/>
  <c r="K37" i="6"/>
  <c r="I37" i="6"/>
  <c r="G37" i="6"/>
  <c r="K36" i="6"/>
  <c r="I36" i="6"/>
  <c r="G36" i="6"/>
  <c r="K35" i="6"/>
  <c r="I35" i="6"/>
  <c r="G35" i="6"/>
  <c r="K34" i="6"/>
  <c r="I34" i="6"/>
  <c r="G34" i="6"/>
  <c r="K33" i="6"/>
  <c r="I33" i="6"/>
  <c r="G33" i="6"/>
  <c r="K32" i="6"/>
  <c r="I32" i="6"/>
  <c r="G32" i="6"/>
  <c r="K31" i="6"/>
  <c r="I31" i="6"/>
  <c r="G31" i="6"/>
  <c r="K30" i="6"/>
  <c r="I30" i="6"/>
  <c r="G30" i="6"/>
  <c r="K29" i="6"/>
  <c r="I29" i="6"/>
  <c r="G29" i="6"/>
  <c r="K28" i="6"/>
  <c r="I28" i="6"/>
  <c r="G28" i="6"/>
  <c r="K27" i="6"/>
  <c r="I27" i="6"/>
  <c r="G27" i="6"/>
  <c r="K26" i="6"/>
  <c r="I26" i="6"/>
  <c r="G26" i="6"/>
  <c r="K25" i="6"/>
  <c r="I25" i="6"/>
  <c r="G25" i="6"/>
  <c r="K24" i="6"/>
  <c r="I24" i="6"/>
  <c r="G24" i="6"/>
  <c r="K23" i="6"/>
  <c r="I23" i="6"/>
  <c r="G23" i="6"/>
  <c r="K22" i="6"/>
  <c r="I22" i="6"/>
  <c r="G22" i="6"/>
  <c r="K21" i="6"/>
  <c r="I21" i="6"/>
  <c r="G21" i="6"/>
  <c r="K20" i="6"/>
  <c r="I20" i="6"/>
  <c r="G20" i="6"/>
  <c r="K19" i="6"/>
  <c r="I19" i="6"/>
  <c r="G19" i="6"/>
  <c r="K18" i="6"/>
  <c r="I18" i="6"/>
  <c r="G18" i="6"/>
  <c r="K17" i="6"/>
  <c r="I17" i="6"/>
  <c r="G17" i="6"/>
  <c r="K16" i="6"/>
  <c r="I16" i="6"/>
  <c r="G16" i="6"/>
  <c r="K15" i="6"/>
  <c r="I15" i="6"/>
  <c r="G15" i="6"/>
  <c r="G14" i="6" s="1"/>
  <c r="K13" i="6"/>
  <c r="I13" i="6"/>
  <c r="G13" i="6"/>
  <c r="K12" i="6"/>
  <c r="I12" i="6"/>
  <c r="G12" i="6"/>
  <c r="K11" i="6"/>
  <c r="I11" i="6"/>
  <c r="G11" i="6"/>
  <c r="K10" i="6"/>
  <c r="I10" i="6"/>
  <c r="G10" i="6"/>
  <c r="K9" i="6"/>
  <c r="I9" i="6"/>
  <c r="G9" i="6"/>
  <c r="G147" i="5"/>
  <c r="G146" i="5"/>
  <c r="G145" i="5" s="1"/>
  <c r="G144" i="5"/>
  <c r="G143" i="5"/>
  <c r="G142" i="5"/>
  <c r="G141" i="5"/>
  <c r="G140" i="5"/>
  <c r="G139" i="5"/>
  <c r="G138" i="5"/>
  <c r="G137" i="5"/>
  <c r="G136" i="5"/>
  <c r="G135" i="5"/>
  <c r="G134" i="5"/>
  <c r="G133" i="5"/>
  <c r="G132" i="5"/>
  <c r="G131" i="5"/>
  <c r="G130" i="5"/>
  <c r="G129" i="5"/>
  <c r="G128" i="5"/>
  <c r="G127" i="5"/>
  <c r="G126" i="5"/>
  <c r="G125" i="5"/>
  <c r="G124" i="5"/>
  <c r="G123" i="5"/>
  <c r="G122" i="5"/>
  <c r="G121" i="5"/>
  <c r="G120" i="5"/>
  <c r="G119" i="5"/>
  <c r="G118" i="5"/>
  <c r="G117" i="5"/>
  <c r="G116" i="5"/>
  <c r="G115" i="5"/>
  <c r="G114" i="5"/>
  <c r="G113" i="5"/>
  <c r="G112" i="5"/>
  <c r="G111" i="5"/>
  <c r="G110" i="5"/>
  <c r="G109" i="5"/>
  <c r="G108" i="5"/>
  <c r="G107" i="5"/>
  <c r="G106" i="5"/>
  <c r="G105" i="5"/>
  <c r="G104" i="5"/>
  <c r="G103" i="5"/>
  <c r="G102" i="5"/>
  <c r="G101" i="5"/>
  <c r="G100" i="5"/>
  <c r="G99" i="5"/>
  <c r="G98" i="5"/>
  <c r="G97" i="5"/>
  <c r="G96" i="5"/>
  <c r="G95" i="5"/>
  <c r="G94" i="5"/>
  <c r="G93" i="5"/>
  <c r="G92" i="5"/>
  <c r="G91" i="5"/>
  <c r="G90" i="5"/>
  <c r="G89" i="5"/>
  <c r="G88" i="5"/>
  <c r="G87" i="5"/>
  <c r="G86" i="5"/>
  <c r="G85" i="5"/>
  <c r="G83" i="5"/>
  <c r="G82" i="5"/>
  <c r="G81" i="5"/>
  <c r="G80" i="5"/>
  <c r="G79" i="5"/>
  <c r="G78" i="5"/>
  <c r="G77" i="5"/>
  <c r="G76" i="5"/>
  <c r="G75" i="5"/>
  <c r="G74" i="5"/>
  <c r="G73" i="5"/>
  <c r="G72" i="5"/>
  <c r="G71" i="5"/>
  <c r="G70" i="5"/>
  <c r="G69" i="5"/>
  <c r="G68" i="5"/>
  <c r="G66" i="5"/>
  <c r="G65" i="5" s="1"/>
  <c r="G64" i="5"/>
  <c r="G63" i="5"/>
  <c r="G62" i="5"/>
  <c r="G61" i="5"/>
  <c r="G60" i="5"/>
  <c r="G59" i="5"/>
  <c r="G58" i="5"/>
  <c r="G57" i="5"/>
  <c r="G56" i="5"/>
  <c r="G55" i="5"/>
  <c r="G54" i="5"/>
  <c r="G53" i="5"/>
  <c r="G52" i="5"/>
  <c r="G51" i="5"/>
  <c r="G50" i="5"/>
  <c r="G49" i="5"/>
  <c r="G48" i="5"/>
  <c r="G46" i="5"/>
  <c r="G45" i="5"/>
  <c r="G44" i="5"/>
  <c r="G43" i="5"/>
  <c r="G42" i="5"/>
  <c r="G41" i="5"/>
  <c r="G40" i="5"/>
  <c r="G39" i="5"/>
  <c r="G38" i="5"/>
  <c r="G37" i="5"/>
  <c r="G35" i="5"/>
  <c r="G34" i="5"/>
  <c r="G33" i="5"/>
  <c r="G32" i="5"/>
  <c r="G31" i="5"/>
  <c r="G30" i="5"/>
  <c r="G29" i="5"/>
  <c r="G28" i="5"/>
  <c r="G27" i="5"/>
  <c r="G26" i="5"/>
  <c r="G25" i="5"/>
  <c r="G24" i="5"/>
  <c r="G23" i="5"/>
  <c r="G22" i="5"/>
  <c r="G21" i="5"/>
  <c r="G20" i="5"/>
  <c r="G19" i="5"/>
  <c r="G18" i="5"/>
  <c r="G17" i="5"/>
  <c r="G15" i="5"/>
  <c r="G14" i="5"/>
  <c r="G13" i="5"/>
  <c r="G12" i="5"/>
  <c r="G11" i="5"/>
  <c r="G10" i="5"/>
  <c r="G9" i="5"/>
  <c r="G83" i="4"/>
  <c r="G82" i="4"/>
  <c r="G80" i="4"/>
  <c r="G79" i="4"/>
  <c r="G78" i="4"/>
  <c r="G76" i="4"/>
  <c r="G75" i="4"/>
  <c r="G74" i="4"/>
  <c r="G73" i="4" s="1"/>
  <c r="G72" i="4"/>
  <c r="G71" i="4"/>
  <c r="G70" i="4"/>
  <c r="G69" i="4"/>
  <c r="G68" i="4"/>
  <c r="G67" i="4"/>
  <c r="G66" i="4"/>
  <c r="G65" i="4"/>
  <c r="G64" i="4"/>
  <c r="G62" i="4"/>
  <c r="G61" i="4"/>
  <c r="G59" i="4"/>
  <c r="G57" i="4"/>
  <c r="G55" i="4"/>
  <c r="G54" i="4"/>
  <c r="G53" i="4"/>
  <c r="G52" i="4"/>
  <c r="G51" i="4"/>
  <c r="G50" i="4"/>
  <c r="G49" i="4"/>
  <c r="G48" i="4"/>
  <c r="G47" i="4"/>
  <c r="G45" i="4"/>
  <c r="G44" i="4"/>
  <c r="G43" i="4"/>
  <c r="G42" i="4"/>
  <c r="G41" i="4"/>
  <c r="G39" i="4"/>
  <c r="G38" i="4"/>
  <c r="G37" i="4"/>
  <c r="G36" i="4"/>
  <c r="G35" i="4"/>
  <c r="G33" i="4"/>
  <c r="G32" i="4"/>
  <c r="G31" i="4"/>
  <c r="G30" i="4"/>
  <c r="G29" i="4"/>
  <c r="G28" i="4"/>
  <c r="G27" i="4" s="1"/>
  <c r="G26" i="4"/>
  <c r="G25" i="4"/>
  <c r="G24" i="4"/>
  <c r="G23" i="4"/>
  <c r="G22" i="4"/>
  <c r="G21" i="4"/>
  <c r="G20" i="4"/>
  <c r="G19" i="4"/>
  <c r="G18" i="4"/>
  <c r="G17" i="4"/>
  <c r="G16" i="4"/>
  <c r="G15" i="4"/>
  <c r="G14" i="4"/>
  <c r="G12" i="4"/>
  <c r="G10" i="4"/>
  <c r="G9" i="4"/>
  <c r="J470" i="3"/>
  <c r="J469" i="3"/>
  <c r="J468" i="3"/>
  <c r="J467" i="3"/>
  <c r="J466" i="3"/>
  <c r="J464" i="3" s="1"/>
  <c r="I465" i="3"/>
  <c r="H465" i="3"/>
  <c r="J463" i="3"/>
  <c r="J461" i="3" s="1"/>
  <c r="I462" i="3"/>
  <c r="H462" i="3"/>
  <c r="J460" i="3"/>
  <c r="J458" i="3" s="1"/>
  <c r="I459" i="3"/>
  <c r="H459" i="3"/>
  <c r="J457" i="3"/>
  <c r="J456" i="3"/>
  <c r="J455" i="3"/>
  <c r="J453" i="3" s="1"/>
  <c r="I454" i="3"/>
  <c r="H454" i="3"/>
  <c r="J452" i="3"/>
  <c r="J451" i="3"/>
  <c r="J450" i="3"/>
  <c r="I449" i="3"/>
  <c r="H449" i="3"/>
  <c r="J447" i="3"/>
  <c r="J446" i="3"/>
  <c r="I445" i="3"/>
  <c r="H445" i="3"/>
  <c r="J443" i="3"/>
  <c r="J442" i="3"/>
  <c r="J441" i="3"/>
  <c r="J440" i="3"/>
  <c r="I439" i="3"/>
  <c r="H439" i="3"/>
  <c r="J437" i="3"/>
  <c r="J436" i="3"/>
  <c r="J435" i="3"/>
  <c r="J433" i="3" s="1"/>
  <c r="I434" i="3"/>
  <c r="H434" i="3"/>
  <c r="J432" i="3"/>
  <c r="J431" i="3"/>
  <c r="J430" i="3"/>
  <c r="J428" i="3" s="1"/>
  <c r="I429" i="3"/>
  <c r="H429" i="3"/>
  <c r="J427" i="3"/>
  <c r="J426" i="3"/>
  <c r="J425" i="3"/>
  <c r="J424" i="3"/>
  <c r="J423" i="3"/>
  <c r="I422" i="3"/>
  <c r="H422" i="3"/>
  <c r="J416" i="3"/>
  <c r="J415" i="3"/>
  <c r="J414" i="3"/>
  <c r="J413" i="3"/>
  <c r="J412" i="3"/>
  <c r="J411" i="3"/>
  <c r="J410" i="3"/>
  <c r="J409" i="3"/>
  <c r="I408" i="3"/>
  <c r="H408" i="3"/>
  <c r="J406" i="3"/>
  <c r="J404" i="3" s="1"/>
  <c r="I405" i="3"/>
  <c r="H405" i="3"/>
  <c r="J403" i="3"/>
  <c r="J401" i="3" s="1"/>
  <c r="I402" i="3"/>
  <c r="H402" i="3"/>
  <c r="J394" i="3"/>
  <c r="J393" i="3"/>
  <c r="J392" i="3"/>
  <c r="J391" i="3"/>
  <c r="J390" i="3"/>
  <c r="I389" i="3"/>
  <c r="H389" i="3"/>
  <c r="J387" i="3"/>
  <c r="J385" i="3" s="1"/>
  <c r="I386" i="3"/>
  <c r="H386" i="3"/>
  <c r="J384" i="3"/>
  <c r="I383" i="3"/>
  <c r="H383" i="3"/>
  <c r="J382" i="3"/>
  <c r="J381" i="3"/>
  <c r="J379" i="3" s="1"/>
  <c r="I380" i="3"/>
  <c r="H380" i="3"/>
  <c r="J378" i="3"/>
  <c r="J377" i="3"/>
  <c r="J376" i="3"/>
  <c r="J374" i="3" s="1"/>
  <c r="I375" i="3"/>
  <c r="H375" i="3"/>
  <c r="J373" i="3"/>
  <c r="J372" i="3"/>
  <c r="J371" i="3"/>
  <c r="J370" i="3"/>
  <c r="J369" i="3"/>
  <c r="J368" i="3"/>
  <c r="I367" i="3"/>
  <c r="H367" i="3"/>
  <c r="J365" i="3"/>
  <c r="J362" i="3" s="1"/>
  <c r="J364" i="3"/>
  <c r="I363" i="3"/>
  <c r="H363" i="3"/>
  <c r="J361" i="3"/>
  <c r="J360" i="3"/>
  <c r="J358" i="3" s="1"/>
  <c r="I359" i="3"/>
  <c r="H359" i="3"/>
  <c r="J357" i="3"/>
  <c r="J356" i="3"/>
  <c r="J355" i="3"/>
  <c r="J354" i="3"/>
  <c r="J353" i="3"/>
  <c r="I352" i="3"/>
  <c r="H352" i="3"/>
  <c r="J350" i="3"/>
  <c r="J349" i="3"/>
  <c r="J348" i="3"/>
  <c r="J347" i="3"/>
  <c r="J346" i="3"/>
  <c r="J345" i="3"/>
  <c r="J344" i="3"/>
  <c r="J343" i="3"/>
  <c r="J342" i="3"/>
  <c r="J341" i="3"/>
  <c r="J340" i="3"/>
  <c r="J339" i="3"/>
  <c r="J338" i="3"/>
  <c r="J337" i="3"/>
  <c r="J336" i="3"/>
  <c r="J335" i="3"/>
  <c r="J334" i="3"/>
  <c r="I333" i="3"/>
  <c r="H333" i="3"/>
  <c r="J331" i="3"/>
  <c r="J330" i="3"/>
  <c r="J329" i="3"/>
  <c r="J328" i="3"/>
  <c r="J327" i="3"/>
  <c r="J326" i="3"/>
  <c r="J325" i="3"/>
  <c r="J324" i="3"/>
  <c r="J323" i="3"/>
  <c r="J322" i="3"/>
  <c r="J321" i="3"/>
  <c r="J320" i="3"/>
  <c r="J319" i="3"/>
  <c r="J318" i="3"/>
  <c r="J317" i="3"/>
  <c r="J316" i="3"/>
  <c r="J315" i="3"/>
  <c r="J314" i="3"/>
  <c r="J313" i="3"/>
  <c r="J312" i="3"/>
  <c r="J311" i="3"/>
  <c r="I310" i="3"/>
  <c r="H310" i="3"/>
  <c r="J308" i="3"/>
  <c r="J307" i="3"/>
  <c r="J306" i="3"/>
  <c r="J305" i="3"/>
  <c r="J304" i="3"/>
  <c r="J303" i="3"/>
  <c r="J302" i="3"/>
  <c r="J301" i="3"/>
  <c r="J300" i="3"/>
  <c r="J299" i="3"/>
  <c r="J298" i="3"/>
  <c r="J297" i="3"/>
  <c r="J296" i="3"/>
  <c r="J295" i="3"/>
  <c r="J294" i="3"/>
  <c r="J293" i="3"/>
  <c r="J292" i="3"/>
  <c r="J291" i="3"/>
  <c r="J290" i="3"/>
  <c r="J289" i="3"/>
  <c r="J288" i="3"/>
  <c r="I287" i="3"/>
  <c r="H287" i="3"/>
  <c r="J285" i="3"/>
  <c r="J284" i="3"/>
  <c r="J283" i="3"/>
  <c r="J282" i="3"/>
  <c r="J281" i="3"/>
  <c r="J280" i="3"/>
  <c r="J279" i="3"/>
  <c r="J278" i="3"/>
  <c r="J277" i="3"/>
  <c r="J276" i="3"/>
  <c r="J275" i="3"/>
  <c r="J274" i="3"/>
  <c r="J273" i="3"/>
  <c r="J272" i="3"/>
  <c r="J271" i="3"/>
  <c r="J270" i="3"/>
  <c r="J269" i="3"/>
  <c r="J268" i="3"/>
  <c r="J267" i="3"/>
  <c r="J266" i="3"/>
  <c r="J265" i="3"/>
  <c r="J264" i="3"/>
  <c r="J263" i="3"/>
  <c r="J262" i="3"/>
  <c r="J261" i="3"/>
  <c r="J260" i="3"/>
  <c r="J259" i="3"/>
  <c r="J258" i="3"/>
  <c r="J257" i="3"/>
  <c r="J256" i="3"/>
  <c r="J255" i="3"/>
  <c r="J254" i="3"/>
  <c r="J253" i="3"/>
  <c r="J252" i="3"/>
  <c r="J251" i="3"/>
  <c r="J250" i="3"/>
  <c r="J249" i="3"/>
  <c r="J248" i="3"/>
  <c r="J247" i="3"/>
  <c r="J246" i="3"/>
  <c r="J245" i="3"/>
  <c r="J244" i="3"/>
  <c r="J243" i="3"/>
  <c r="J242" i="3"/>
  <c r="J241" i="3"/>
  <c r="J240" i="3"/>
  <c r="I239" i="3"/>
  <c r="H239" i="3"/>
  <c r="J237" i="3"/>
  <c r="J236" i="3"/>
  <c r="J235" i="3"/>
  <c r="J234" i="3"/>
  <c r="I233" i="3"/>
  <c r="H233" i="3"/>
  <c r="J231" i="3"/>
  <c r="J230" i="3"/>
  <c r="J229" i="3"/>
  <c r="J228" i="3"/>
  <c r="J227" i="3"/>
  <c r="J226" i="3"/>
  <c r="J225" i="3"/>
  <c r="J224" i="3"/>
  <c r="J223" i="3"/>
  <c r="J222" i="3"/>
  <c r="J221" i="3"/>
  <c r="J220" i="3"/>
  <c r="J219" i="3"/>
  <c r="J218" i="3"/>
  <c r="J217" i="3"/>
  <c r="J216" i="3"/>
  <c r="I215" i="3"/>
  <c r="H215" i="3"/>
  <c r="J213" i="3"/>
  <c r="J212" i="3"/>
  <c r="J211" i="3"/>
  <c r="J210" i="3"/>
  <c r="J209" i="3"/>
  <c r="J208" i="3"/>
  <c r="J207" i="3"/>
  <c r="J206" i="3"/>
  <c r="J205" i="3"/>
  <c r="J204" i="3"/>
  <c r="J203" i="3"/>
  <c r="J202" i="3"/>
  <c r="J201" i="3"/>
  <c r="J200" i="3"/>
  <c r="J199" i="3"/>
  <c r="J198" i="3"/>
  <c r="J197" i="3"/>
  <c r="I196" i="3"/>
  <c r="H196" i="3"/>
  <c r="J194" i="3"/>
  <c r="J193" i="3"/>
  <c r="J192" i="3"/>
  <c r="J191" i="3"/>
  <c r="J190" i="3"/>
  <c r="J189" i="3"/>
  <c r="J188" i="3"/>
  <c r="J187" i="3"/>
  <c r="J186" i="3"/>
  <c r="J185" i="3"/>
  <c r="J184" i="3"/>
  <c r="J183" i="3"/>
  <c r="J182" i="3"/>
  <c r="J181" i="3"/>
  <c r="I180" i="3"/>
  <c r="H180" i="3"/>
  <c r="J178" i="3"/>
  <c r="J177" i="3"/>
  <c r="J176" i="3"/>
  <c r="J175" i="3"/>
  <c r="J174" i="3"/>
  <c r="J173" i="3"/>
  <c r="J172" i="3"/>
  <c r="J171" i="3"/>
  <c r="J170" i="3"/>
  <c r="I169" i="3"/>
  <c r="H169" i="3"/>
  <c r="J167" i="3"/>
  <c r="J166" i="3"/>
  <c r="J165" i="3"/>
  <c r="J164" i="3"/>
  <c r="J160" i="3" s="1"/>
  <c r="J163" i="3"/>
  <c r="J162" i="3"/>
  <c r="I161" i="3"/>
  <c r="H161" i="3"/>
  <c r="J159" i="3"/>
  <c r="J158" i="3"/>
  <c r="J157" i="3"/>
  <c r="J156" i="3"/>
  <c r="J155" i="3"/>
  <c r="J154" i="3"/>
  <c r="J153" i="3"/>
  <c r="J152" i="3"/>
  <c r="I151" i="3"/>
  <c r="H151" i="3"/>
  <c r="J149" i="3"/>
  <c r="J148" i="3"/>
  <c r="J147" i="3"/>
  <c r="J146" i="3"/>
  <c r="J145" i="3"/>
  <c r="J144" i="3"/>
  <c r="J143" i="3"/>
  <c r="J142" i="3"/>
  <c r="J141" i="3"/>
  <c r="I140" i="3"/>
  <c r="H140" i="3"/>
  <c r="J138" i="3"/>
  <c r="J137" i="3"/>
  <c r="J136" i="3"/>
  <c r="J135" i="3"/>
  <c r="I134" i="3"/>
  <c r="H134" i="3"/>
  <c r="J133" i="3"/>
  <c r="J132" i="3"/>
  <c r="J130" i="3" s="1"/>
  <c r="I131" i="3"/>
  <c r="H131" i="3"/>
  <c r="J129" i="3"/>
  <c r="J128" i="3"/>
  <c r="J127" i="3"/>
  <c r="I126" i="3"/>
  <c r="H126" i="3"/>
  <c r="J124" i="3"/>
  <c r="J123" i="3"/>
  <c r="J122" i="3"/>
  <c r="J121" i="3"/>
  <c r="J120" i="3"/>
  <c r="J119" i="3"/>
  <c r="J118" i="3"/>
  <c r="J117" i="3"/>
  <c r="J116" i="3"/>
  <c r="J115" i="3"/>
  <c r="J114" i="3"/>
  <c r="J113" i="3"/>
  <c r="J112" i="3"/>
  <c r="J111" i="3"/>
  <c r="J110" i="3"/>
  <c r="J109" i="3"/>
  <c r="J108" i="3"/>
  <c r="J107" i="3"/>
  <c r="J106" i="3"/>
  <c r="J105" i="3"/>
  <c r="J104" i="3"/>
  <c r="J103" i="3"/>
  <c r="J102" i="3"/>
  <c r="J101" i="3"/>
  <c r="J100" i="3"/>
  <c r="J99" i="3"/>
  <c r="J98" i="3"/>
  <c r="J97" i="3"/>
  <c r="J96" i="3"/>
  <c r="J95" i="3"/>
  <c r="I94" i="3"/>
  <c r="H94" i="3"/>
  <c r="J92" i="3"/>
  <c r="J91" i="3"/>
  <c r="J90" i="3"/>
  <c r="J89" i="3"/>
  <c r="J88" i="3"/>
  <c r="J87" i="3"/>
  <c r="J86" i="3"/>
  <c r="J85" i="3"/>
  <c r="J84" i="3"/>
  <c r="J83" i="3"/>
  <c r="J82" i="3"/>
  <c r="J81" i="3"/>
  <c r="J80" i="3"/>
  <c r="J79" i="3"/>
  <c r="J78" i="3"/>
  <c r="I77" i="3"/>
  <c r="H77" i="3"/>
  <c r="J74" i="3"/>
  <c r="J73" i="3"/>
  <c r="J72" i="3"/>
  <c r="J71" i="3"/>
  <c r="J70" i="3"/>
  <c r="J69" i="3"/>
  <c r="J68" i="3"/>
  <c r="J67" i="3"/>
  <c r="J66" i="3"/>
  <c r="J65" i="3"/>
  <c r="J64" i="3"/>
  <c r="J63" i="3"/>
  <c r="J62" i="3"/>
  <c r="J61" i="3"/>
  <c r="J60" i="3"/>
  <c r="J59" i="3"/>
  <c r="J58" i="3"/>
  <c r="J57" i="3"/>
  <c r="J56" i="3"/>
  <c r="I55" i="3"/>
  <c r="H55" i="3"/>
  <c r="J53" i="3"/>
  <c r="J52" i="3"/>
  <c r="J51" i="3"/>
  <c r="J50" i="3"/>
  <c r="J49" i="3"/>
  <c r="J48" i="3"/>
  <c r="J47" i="3"/>
  <c r="J46" i="3"/>
  <c r="J45" i="3"/>
  <c r="J44" i="3"/>
  <c r="J43" i="3"/>
  <c r="I42" i="3"/>
  <c r="H42" i="3"/>
  <c r="J40" i="3"/>
  <c r="J39" i="3"/>
  <c r="I38" i="3"/>
  <c r="H38" i="3"/>
  <c r="J36" i="3"/>
  <c r="J34" i="3" s="1"/>
  <c r="I35" i="3"/>
  <c r="H35" i="3"/>
  <c r="J33" i="3"/>
  <c r="J31" i="3" s="1"/>
  <c r="I32" i="3"/>
  <c r="H32" i="3"/>
  <c r="J30" i="3"/>
  <c r="J29" i="3"/>
  <c r="J28" i="3"/>
  <c r="J27" i="3"/>
  <c r="J26" i="3"/>
  <c r="I25" i="3"/>
  <c r="H25" i="3"/>
  <c r="J23" i="3"/>
  <c r="J22" i="3"/>
  <c r="J21" i="3"/>
  <c r="J20" i="3"/>
  <c r="I19" i="3"/>
  <c r="H19" i="3"/>
  <c r="J17" i="3"/>
  <c r="J16" i="3"/>
  <c r="J15" i="3"/>
  <c r="I14" i="3"/>
  <c r="H14" i="3"/>
  <c r="J12" i="3"/>
  <c r="J10" i="3" s="1"/>
  <c r="I11" i="3"/>
  <c r="H11" i="3"/>
  <c r="E21" i="2"/>
  <c r="F21" i="2" s="1"/>
  <c r="E20" i="2"/>
  <c r="F20" i="2" s="1"/>
  <c r="E17" i="2"/>
  <c r="F17" i="2" s="1"/>
  <c r="E16" i="2"/>
  <c r="F16" i="2" s="1"/>
  <c r="C28" i="1"/>
  <c r="C26" i="1"/>
  <c r="J388" i="3" l="1"/>
  <c r="J54" i="3"/>
  <c r="G8" i="6"/>
  <c r="J108" i="8"/>
  <c r="J448" i="3"/>
  <c r="I8" i="6"/>
  <c r="I19" i="7"/>
  <c r="J19" i="7" s="1"/>
  <c r="I81" i="7"/>
  <c r="J81" i="7" s="1"/>
  <c r="G36" i="5"/>
  <c r="I14" i="6"/>
  <c r="I103" i="6"/>
  <c r="K14" i="6"/>
  <c r="G67" i="5"/>
  <c r="J351" i="3"/>
  <c r="J232" i="3"/>
  <c r="J46" i="7"/>
  <c r="I64" i="7"/>
  <c r="J64" i="7" s="1"/>
  <c r="K8" i="6"/>
  <c r="J41" i="3"/>
  <c r="J125" i="3"/>
  <c r="J444" i="3"/>
  <c r="I46" i="7"/>
  <c r="I54" i="7"/>
  <c r="J54" i="7" s="1"/>
  <c r="H70" i="8"/>
  <c r="J438" i="3"/>
  <c r="J421" i="3"/>
  <c r="J407" i="3"/>
  <c r="J76" i="3"/>
  <c r="J93" i="3"/>
  <c r="J139" i="3"/>
  <c r="J150" i="3"/>
  <c r="J168" i="3"/>
  <c r="J179" i="3"/>
  <c r="J195" i="3"/>
  <c r="J214" i="3"/>
  <c r="J238" i="3"/>
  <c r="J286" i="3"/>
  <c r="J309" i="3"/>
  <c r="J332" i="3"/>
  <c r="J366" i="3"/>
  <c r="I8" i="3"/>
  <c r="H8" i="3"/>
  <c r="J37" i="3"/>
  <c r="J24" i="3"/>
  <c r="J18" i="3"/>
  <c r="J13" i="3"/>
  <c r="G81" i="4"/>
  <c r="G77" i="4"/>
  <c r="G56" i="4"/>
  <c r="G46" i="4"/>
  <c r="G34" i="4"/>
  <c r="G8" i="4"/>
  <c r="G84" i="5"/>
  <c r="G47" i="5"/>
  <c r="G16" i="5"/>
  <c r="G8" i="5"/>
  <c r="K142" i="6"/>
  <c r="K103" i="6"/>
  <c r="G142" i="6"/>
  <c r="G103" i="6"/>
  <c r="G75" i="7"/>
  <c r="I76" i="7"/>
  <c r="J82" i="7"/>
  <c r="I84" i="7"/>
  <c r="J84" i="7" s="1"/>
  <c r="J65" i="7"/>
  <c r="I72" i="7"/>
  <c r="J72" i="7" s="1"/>
  <c r="I67" i="7"/>
  <c r="J67" i="7" s="1"/>
  <c r="J73" i="7"/>
  <c r="I58" i="7"/>
  <c r="J58" i="7" s="1"/>
  <c r="J42" i="7"/>
  <c r="I50" i="7"/>
  <c r="J50" i="7" s="1"/>
  <c r="J48" i="7"/>
  <c r="I56" i="7"/>
  <c r="J56" i="7" s="1"/>
  <c r="J29" i="7"/>
  <c r="I35" i="7"/>
  <c r="J35" i="7" s="1"/>
  <c r="J31" i="7"/>
  <c r="J18" i="7"/>
  <c r="J11" i="7"/>
  <c r="J12" i="7"/>
  <c r="I20" i="7"/>
  <c r="J20" i="7" s="1"/>
  <c r="I18" i="7"/>
  <c r="J14" i="7"/>
  <c r="I22" i="7"/>
  <c r="J22" i="7" s="1"/>
  <c r="J103" i="8"/>
  <c r="J70" i="8"/>
  <c r="J95" i="8"/>
  <c r="J91" i="8"/>
  <c r="J84" i="8"/>
  <c r="J48" i="8"/>
  <c r="J13" i="8"/>
  <c r="H8" i="8"/>
  <c r="I9" i="8"/>
  <c r="J9" i="8"/>
  <c r="J399" i="3"/>
  <c r="J419" i="3"/>
  <c r="J23" i="7"/>
  <c r="J63" i="7"/>
  <c r="I112" i="8"/>
  <c r="J112" i="8" s="1"/>
  <c r="J53" i="7"/>
  <c r="I42" i="8"/>
  <c r="I48" i="8"/>
  <c r="J85" i="7"/>
  <c r="I60" i="8"/>
  <c r="I13" i="8"/>
  <c r="J16" i="7"/>
  <c r="J24" i="7"/>
  <c r="G28" i="7"/>
  <c r="J33" i="7"/>
  <c r="I70" i="8"/>
  <c r="G9" i="7"/>
  <c r="I17" i="7"/>
  <c r="J17" i="7" s="1"/>
  <c r="I25" i="7"/>
  <c r="I34" i="7"/>
  <c r="J34" i="7" s="1"/>
  <c r="I45" i="7"/>
  <c r="J45" i="7" s="1"/>
  <c r="I53" i="7"/>
  <c r="G62" i="7"/>
  <c r="I70" i="7"/>
  <c r="J70" i="7" s="1"/>
  <c r="J76" i="7"/>
  <c r="I79" i="7"/>
  <c r="J79" i="7" s="1"/>
  <c r="J60" i="8"/>
  <c r="G38" i="7"/>
  <c r="I15" i="7"/>
  <c r="J15" i="7" s="1"/>
  <c r="I23" i="7"/>
  <c r="I32" i="7"/>
  <c r="J32" i="7" s="1"/>
  <c r="I43" i="7"/>
  <c r="I51" i="7"/>
  <c r="J51" i="7" s="1"/>
  <c r="I59" i="7"/>
  <c r="J59" i="7" s="1"/>
  <c r="I68" i="7"/>
  <c r="J68" i="7" s="1"/>
  <c r="I77" i="7"/>
  <c r="G86" i="7"/>
  <c r="J42" i="8"/>
  <c r="I75" i="7" l="1"/>
  <c r="I9" i="7"/>
  <c r="J8" i="3"/>
  <c r="E4" i="3" s="1"/>
  <c r="I4" i="3" s="1"/>
  <c r="D4" i="4"/>
  <c r="F4" i="4" s="1"/>
  <c r="D4" i="5"/>
  <c r="G4" i="5" s="1"/>
  <c r="F4" i="6"/>
  <c r="J77" i="7"/>
  <c r="J74" i="7" s="1"/>
  <c r="I38" i="7"/>
  <c r="J27" i="7"/>
  <c r="I8" i="8"/>
  <c r="J8" i="8"/>
  <c r="H4" i="8" s="1"/>
  <c r="J4" i="8" s="1"/>
  <c r="J8" i="7"/>
  <c r="I62" i="7"/>
  <c r="J25" i="7"/>
  <c r="J43" i="7"/>
  <c r="J37" i="7" s="1"/>
  <c r="I28" i="7"/>
  <c r="J61" i="7"/>
  <c r="H4" i="3" l="1"/>
  <c r="C6" i="2"/>
  <c r="E6" i="2" s="1"/>
  <c r="G4" i="4"/>
  <c r="C7" i="2"/>
  <c r="E7" i="2" s="1"/>
  <c r="F7" i="2" s="1"/>
  <c r="C8" i="2"/>
  <c r="E8" i="2" s="1"/>
  <c r="F8" i="2" s="1"/>
  <c r="F4" i="5"/>
  <c r="J4" i="6"/>
  <c r="C9" i="2"/>
  <c r="E9" i="2" s="1"/>
  <c r="F9" i="2" s="1"/>
  <c r="H4" i="6"/>
  <c r="E4" i="7"/>
  <c r="G4" i="7" s="1"/>
  <c r="C11" i="2"/>
  <c r="I4" i="8"/>
  <c r="I4" i="7" l="1"/>
  <c r="C10" i="2"/>
  <c r="E10" i="2" s="1"/>
  <c r="F10" i="2" s="1"/>
  <c r="E11" i="2"/>
  <c r="F11" i="2" s="1"/>
  <c r="F6" i="2"/>
  <c r="C12" i="2" l="1"/>
  <c r="A18" i="1"/>
  <c r="F12" i="2"/>
  <c r="E12" i="2"/>
  <c r="C22" i="2"/>
  <c r="E18" i="2"/>
  <c r="E22" i="2" s="1"/>
  <c r="F18" i="2" l="1"/>
  <c r="F22" i="2" s="1"/>
  <c r="F25" i="2" s="1"/>
  <c r="D25" i="2"/>
  <c r="E18" i="1"/>
  <c r="E25" i="1" s="1"/>
  <c r="C25" i="2"/>
  <c r="E29" i="1" l="1"/>
  <c r="E26" i="1"/>
</calcChain>
</file>

<file path=xl/sharedStrings.xml><?xml version="1.0" encoding="utf-8"?>
<sst xmlns="http://schemas.openxmlformats.org/spreadsheetml/2006/main" count="4209" uniqueCount="2161">
  <si>
    <t>POLOŽKOVÝ ROZPOČET</t>
  </si>
  <si>
    <t>Rozpočet</t>
  </si>
  <si>
    <t>CELKOVÝ ROZPOČET</t>
  </si>
  <si>
    <t>dle podkladů jednotlivých profesí</t>
  </si>
  <si>
    <t>R.Šípek</t>
  </si>
  <si>
    <t>stavební rozpočet</t>
  </si>
  <si>
    <t>P.Choutka</t>
  </si>
  <si>
    <t>vytápění</t>
  </si>
  <si>
    <t>zdravotechnika (vodovod, kanalizace)</t>
  </si>
  <si>
    <t>E.Kadlec</t>
  </si>
  <si>
    <t>vzduchotechnika (větrání, rekuperace, klimatizace)</t>
  </si>
  <si>
    <t>J.Lelek</t>
  </si>
  <si>
    <t>elektroinstalace (slaboproud, silnoproud, hromosvod)</t>
  </si>
  <si>
    <t>J.Handlová</t>
  </si>
  <si>
    <t>interiéry</t>
  </si>
  <si>
    <t>Stavba</t>
  </si>
  <si>
    <t>CELKOVÁ REKONSTRUKCE OBJKETU č.p. 60 BYSTRÉ - SOCIÁLNÍ SLUŽBY</t>
  </si>
  <si>
    <t>investor</t>
  </si>
  <si>
    <t>Krajský úřad Pardubického kraje     Komenského náměstí 125                  532 11 Pardubice</t>
  </si>
  <si>
    <t>nájemce</t>
  </si>
  <si>
    <t>CSS - Centrum Sociálních služeb  Bystré - Školní 319                            569 92 Bystré</t>
  </si>
  <si>
    <t>místo stavby</t>
  </si>
  <si>
    <t>p.č.270 a 269/1, v katastrálním území Bystré                                                                           Náměstí Na podkově 60                                                                                                                   569 92 Bystré u Poličky</t>
  </si>
  <si>
    <t>ProjektantI</t>
  </si>
  <si>
    <t>Iing.arch Jana Handlová               ing.arch Dominik Handl,                        ing Eduard Kadlec,                           Pavel Choutka,  J.Opatřil</t>
  </si>
  <si>
    <t>Zpracovatel</t>
  </si>
  <si>
    <t>JD HAlL spo.s.r.o.                         Bratrišín 1139                                    593 01 Bysřice nad Pernštejnem</t>
  </si>
  <si>
    <t>Rozpočtoval</t>
  </si>
  <si>
    <t>ing.arch Jana Handlová</t>
  </si>
  <si>
    <t>Počet listů</t>
  </si>
  <si>
    <t>ROZPOČTOVÉ NÁKLADY</t>
  </si>
  <si>
    <t>Základní rozpočtové náklady</t>
  </si>
  <si>
    <t>Vedlejší rozpočtové náklady</t>
  </si>
  <si>
    <t>Vypracoval</t>
  </si>
  <si>
    <t>Za objednatele</t>
  </si>
  <si>
    <t>Jméno :</t>
  </si>
  <si>
    <t>Datum :</t>
  </si>
  <si>
    <t>Podpis :</t>
  </si>
  <si>
    <t>Podpis:</t>
  </si>
  <si>
    <t>Základ pro DPH</t>
  </si>
  <si>
    <t>DPH</t>
  </si>
  <si>
    <t>CENA ZA OBJEKT CELKEM</t>
  </si>
  <si>
    <t>Poznámka :</t>
  </si>
  <si>
    <t>H L A V N Í   R O Z P O Č T O V É   N Á K L A D Y</t>
  </si>
  <si>
    <t>cena kč</t>
  </si>
  <si>
    <t>dph</t>
  </si>
  <si>
    <t>bez dph</t>
  </si>
  <si>
    <t>s dph</t>
  </si>
  <si>
    <t>STAVEBNÍ NÁKLADY (hlavní objekt, bourání původní stavby, venkovní úpravy)</t>
  </si>
  <si>
    <t>VYTÁPĚNÍ (podlahové vytápění, kotelna)</t>
  </si>
  <si>
    <t>ZDRAVOTECHNIKA (vodovod, kanalzace, přípojky)</t>
  </si>
  <si>
    <t>ELEKTROINSTALACE (silnoproud, slaboproud, hromosvod)</t>
  </si>
  <si>
    <t>VZDUCHOTECHNIKA (odvětrání, rekuperace, klimatizace)</t>
  </si>
  <si>
    <t>INTERIERY (vestavé nábytkové setavy)</t>
  </si>
  <si>
    <t xml:space="preserve">V E D L E J Š Í   R O Z P O Č T O V É   N Á K L A D Y </t>
  </si>
  <si>
    <t>KULTURNÍ PAMÁTKA (stavebně historický průzkum dle sam. rozpisu v oddílu 02-příloha 4)</t>
  </si>
  <si>
    <t>KOORDINAČNÍ PŘIRÁŽKA</t>
  </si>
  <si>
    <t xml:space="preserve">ZAŘÍZENÍ STAVENIŠTĚ (dle popisu v oddílu 02 - tech. zpráva dokumentace staveb D) </t>
  </si>
  <si>
    <t>1% z hlavních rozpočtových nákladů</t>
  </si>
  <si>
    <t>ÚZEMNÍ VLIVY (dle popisu v oddílu 02 - souhrnná zpráva B)</t>
  </si>
  <si>
    <t xml:space="preserve"> PUBLICITA (informační tabule dle popisu v oddílu 02 - tech. zpráva dokumentace staveb D</t>
  </si>
  <si>
    <t xml:space="preserve">C E N A   Z A   O B J E K T   C E L K E M </t>
  </si>
  <si>
    <t>kč (bez dph)</t>
  </si>
  <si>
    <t>kč (s dph)</t>
  </si>
  <si>
    <t xml:space="preserve">P O L O Ž K O V Ý     R O Z P O Č E T </t>
  </si>
  <si>
    <t>STAVEBNÍ</t>
  </si>
  <si>
    <t>O2</t>
  </si>
  <si>
    <t>zpracováno dle podkladu</t>
  </si>
  <si>
    <t>ing.Roman Šípek</t>
  </si>
  <si>
    <t>CELKOVÁ REKONSTRUKCE OBJEKTI č.p.60 BYSTRÉ - sociální služby</t>
  </si>
  <si>
    <t>celková cena bez dph</t>
  </si>
  <si>
    <t>dph 21%</t>
  </si>
  <si>
    <t>celková cena s dph</t>
  </si>
  <si>
    <t>Č</t>
  </si>
  <si>
    <t>obj.</t>
  </si>
  <si>
    <t>kod</t>
  </si>
  <si>
    <t>Zkrácený popis</t>
  </si>
  <si>
    <t>mj</t>
  </si>
  <si>
    <t>mn.</t>
  </si>
  <si>
    <t>kč/mj</t>
  </si>
  <si>
    <t>dodávka (kč)</t>
  </si>
  <si>
    <t>montáž    (kč)</t>
  </si>
  <si>
    <t>konečná cena</t>
  </si>
  <si>
    <t xml:space="preserve"> </t>
  </si>
  <si>
    <t>Rozměry</t>
  </si>
  <si>
    <t>01</t>
  </si>
  <si>
    <t xml:space="preserve">H L A V N Í   B U D O V A </t>
  </si>
  <si>
    <t>(vlastní budova sociálních služeb bez okolního terénu a odstranění původní stavby</t>
  </si>
  <si>
    <t>0</t>
  </si>
  <si>
    <t>Všeobecné konstrukce a práce</t>
  </si>
  <si>
    <t>dodávka</t>
  </si>
  <si>
    <t>montáž</t>
  </si>
  <si>
    <t>1</t>
  </si>
  <si>
    <t>0100100VD</t>
  </si>
  <si>
    <t>Vytyčení stavby (sudodávkou zajištění přesné zaměřerní hranic stavby a pozemku)</t>
  </si>
  <si>
    <t>sub.</t>
  </si>
  <si>
    <t>Odkopávky a prokopávky</t>
  </si>
  <si>
    <t>2</t>
  </si>
  <si>
    <t>120901113RT1</t>
  </si>
  <si>
    <t>Bourání konstrukcí kamenných na MC v odkopávkách (předpoklad)</t>
  </si>
  <si>
    <t>m3</t>
  </si>
  <si>
    <t>3</t>
  </si>
  <si>
    <t>122201102R00</t>
  </si>
  <si>
    <t>Odkopávky nezapažené v hor. 3 do 1000 m3 (pod úroveň -0,630)</t>
  </si>
  <si>
    <t>4</t>
  </si>
  <si>
    <t>122201109R00</t>
  </si>
  <si>
    <t>Příplatek za lepivost - odkopávky v hor. 3</t>
  </si>
  <si>
    <t>Hloubené vykopávky</t>
  </si>
  <si>
    <t>5</t>
  </si>
  <si>
    <t>132201210R00</t>
  </si>
  <si>
    <t>Hloubení rýh š.do 200 cm hor.3 do 50 m3,STROJNĚ</t>
  </si>
  <si>
    <t>6</t>
  </si>
  <si>
    <t>132201219R00</t>
  </si>
  <si>
    <t>Přípl.za lepivost,hloubení rýh 200cm,hor.3,STROJNĚ</t>
  </si>
  <si>
    <t>7</t>
  </si>
  <si>
    <t>131201110R00</t>
  </si>
  <si>
    <t>Hloubení nezapaž. jam hor.3 do 50 m3, STROJNĚ</t>
  </si>
  <si>
    <t>8</t>
  </si>
  <si>
    <t>131201119R00</t>
  </si>
  <si>
    <t>Příplatek za lepivost - hloubení nezap.jam v hor.3</t>
  </si>
  <si>
    <t>Přemístění výkopku</t>
  </si>
  <si>
    <t>9</t>
  </si>
  <si>
    <t>167101101R00</t>
  </si>
  <si>
    <t>Nakládání výkopku z hor. 1 ÷ 4 v množství do 100 m3 (pro zpětný podsy)</t>
  </si>
  <si>
    <t>10</t>
  </si>
  <si>
    <t>162601102R00</t>
  </si>
  <si>
    <t>Vodorovné přemístění výkopku z hor.1-4 do 5000 m</t>
  </si>
  <si>
    <t>11</t>
  </si>
  <si>
    <t>161101101R00</t>
  </si>
  <si>
    <t>Svislé přemístění výkopku z hor.1-4 do 2,5 m</t>
  </si>
  <si>
    <t>12</t>
  </si>
  <si>
    <t>162201102R00</t>
  </si>
  <si>
    <t>Vodorovné přemístění výkopku z hor.1-4 do 50 m (pro zpětný obsyp)</t>
  </si>
  <si>
    <t>13</t>
  </si>
  <si>
    <t>199000005R00</t>
  </si>
  <si>
    <t>Poplatek za skládku zeminy 1- 4, č. dle katal. odpadů 17 05 04</t>
  </si>
  <si>
    <t>t</t>
  </si>
  <si>
    <t>Konstrukce ze zemin</t>
  </si>
  <si>
    <t>14</t>
  </si>
  <si>
    <t>175101201R00</t>
  </si>
  <si>
    <t>Obsyp objektu bez prohození sypaniny (kolem objektu)</t>
  </si>
  <si>
    <t>Povrchové úpravy terénu</t>
  </si>
  <si>
    <t>15</t>
  </si>
  <si>
    <t>181201102R00</t>
  </si>
  <si>
    <t>Úprava pláně v násypech v hor. 1-4, se zhutněním</t>
  </si>
  <si>
    <t>Úprava podloží a základové spáry</t>
  </si>
  <si>
    <t>16</t>
  </si>
  <si>
    <t>212810010RAC</t>
  </si>
  <si>
    <t>Trativody z PVC drenážních flexibilních trubek (lože štěrkopíse, obsyp kamenivo tr.D100)</t>
  </si>
  <si>
    <t>m</t>
  </si>
  <si>
    <t>17</t>
  </si>
  <si>
    <t>212971110R00</t>
  </si>
  <si>
    <t>Opláštění trativodů z geotext., do sklonu 1:2,5</t>
  </si>
  <si>
    <t>m2</t>
  </si>
  <si>
    <t>Základy</t>
  </si>
  <si>
    <t>18</t>
  </si>
  <si>
    <t>274313621R00</t>
  </si>
  <si>
    <t>Beton základových pasů prostý C 20/25 (dod.+mont.)</t>
  </si>
  <si>
    <t>19</t>
  </si>
  <si>
    <t>274272150RT4</t>
  </si>
  <si>
    <t>Zdivo základové z bednicích tvárnic, tl. 400 mm (dod.+mont.)</t>
  </si>
  <si>
    <t>20</t>
  </si>
  <si>
    <t>274272140RT4</t>
  </si>
  <si>
    <t>Zdivo základové z bednicích tvárnic, tl. 300 mm (dod.+mont.)</t>
  </si>
  <si>
    <t>21</t>
  </si>
  <si>
    <t>274361021R00</t>
  </si>
  <si>
    <t>Výztuž zdiva základových pasů z tvárnic ztraceného bednění 12 prutů/m2, průměr 10 mm (dod.+mont.)</t>
  </si>
  <si>
    <t>22</t>
  </si>
  <si>
    <t>271571112R00</t>
  </si>
  <si>
    <t>Polštář základu ze štěrkopísku netříděného (dod.+mont.)</t>
  </si>
  <si>
    <t>23</t>
  </si>
  <si>
    <t>273313621R00</t>
  </si>
  <si>
    <t>Beton základových desek prostý C 20/25 (dod.+mont.)</t>
  </si>
  <si>
    <t>24</t>
  </si>
  <si>
    <t>273351215RT1</t>
  </si>
  <si>
    <t>Bednění stěn základových desek - zřízení (dod.+mont.)</t>
  </si>
  <si>
    <t>25</t>
  </si>
  <si>
    <t>273351216R00</t>
  </si>
  <si>
    <t>Bednění stěn základových desek - odstranění (mont.)</t>
  </si>
  <si>
    <t>26</t>
  </si>
  <si>
    <t>273361921RT4</t>
  </si>
  <si>
    <t>Výztuž základových desek ze svařovaných sítí (dod.+mont.)</t>
  </si>
  <si>
    <t>27</t>
  </si>
  <si>
    <t>631319175R00</t>
  </si>
  <si>
    <t>Příplatek za stržení povrchu mazaniny tl. 24 cm (mont.)</t>
  </si>
  <si>
    <t>28</t>
  </si>
  <si>
    <t>271900100VD</t>
  </si>
  <si>
    <t>Práce čerpadlem na beton -příplatek (mont.)</t>
  </si>
  <si>
    <t>hod</t>
  </si>
  <si>
    <t>Zdi podpěrné a volné</t>
  </si>
  <si>
    <t>29</t>
  </si>
  <si>
    <t>311419811R00</t>
  </si>
  <si>
    <t>Izolace perimetrickými deskami tl. 70 mm, nopová fólie (dod.+mont.)</t>
  </si>
  <si>
    <t>30</t>
  </si>
  <si>
    <t>311238607R00</t>
  </si>
  <si>
    <t>Zdivo  44 T Profi s minerální vatou, tl. 440 mm (dod.+mont.)</t>
  </si>
  <si>
    <t>31</t>
  </si>
  <si>
    <t>311238143R00</t>
  </si>
  <si>
    <t>Zdivo keram. 24 Profi P10, tl. 240 mm (včetně dozdívky štítu)</t>
  </si>
  <si>
    <t>32</t>
  </si>
  <si>
    <t>311231114RT2</t>
  </si>
  <si>
    <t>Zdivo nosné cihelné z cihel pálených 290 mm P15 na maltu vápenocementovou 2,5 Mapa (dod.+mont.)</t>
  </si>
  <si>
    <t>33</t>
  </si>
  <si>
    <t>317944313RT4</t>
  </si>
  <si>
    <t>Válcované nosníky č. 14 - 22 osazované do připravených otvorů (vč.Ič.18, 109) (dod.+mont.)</t>
  </si>
  <si>
    <t>34</t>
  </si>
  <si>
    <t>317168135R00</t>
  </si>
  <si>
    <t>Překlad keramický vysoký 70 x 238 x 2250 mm pro orientované uložení (dod.+mont.)</t>
  </si>
  <si>
    <t>kus</t>
  </si>
  <si>
    <t>35</t>
  </si>
  <si>
    <t>317998112R00</t>
  </si>
  <si>
    <t>Izolace mezi překlady z polystyrenu tl. 70 mm (dod.+mont.)</t>
  </si>
  <si>
    <t>36</t>
  </si>
  <si>
    <t>317168132R00</t>
  </si>
  <si>
    <t>Překlad keramický vysoký 70 x 238 x 1500 mm pro orientované uložení (dod.+mont.)</t>
  </si>
  <si>
    <t>37</t>
  </si>
  <si>
    <t>317998115R00</t>
  </si>
  <si>
    <t>Izolace mezi překlady z polystyrenu tl. 100 mm (dod.+mont.)</t>
  </si>
  <si>
    <t>38</t>
  </si>
  <si>
    <t>317168136R00</t>
  </si>
  <si>
    <t>Překlad keramický7 vysoký 70 x 238 x 2500 mm pro orientované uložení (dod.+mont.)</t>
  </si>
  <si>
    <t>39</t>
  </si>
  <si>
    <t>317998120R00</t>
  </si>
  <si>
    <t>Izolace mezi překlady z polystyrenu tl. 150 mm (včetně kleneb) - (dod.+mont.)</t>
  </si>
  <si>
    <t>40</t>
  </si>
  <si>
    <t>317323411R00</t>
  </si>
  <si>
    <t>Beton klenbových pásů železový C 25/30 (dod.+mont.)</t>
  </si>
  <si>
    <t>41</t>
  </si>
  <si>
    <t>317351101R00</t>
  </si>
  <si>
    <t>Bednění klenbových pásů - zřízení (dod.+mont.)</t>
  </si>
  <si>
    <t>42</t>
  </si>
  <si>
    <t>317351102R00</t>
  </si>
  <si>
    <t>Bednění klenbových pásů - odstranění (mont.)</t>
  </si>
  <si>
    <t>43</t>
  </si>
  <si>
    <t>317361161R00</t>
  </si>
  <si>
    <t>Výztuž ztužujících věnců kleneb z oceli B500B (10 505) - (dod.+mont.)</t>
  </si>
  <si>
    <t>44</t>
  </si>
  <si>
    <t>318261112RT1</t>
  </si>
  <si>
    <t>Zdivo plotové z tvárnic FACE BLOCK, betonová zálivka, tl. 190 mm (dod.+mont.)</t>
  </si>
  <si>
    <t>45</t>
  </si>
  <si>
    <t>318261123RT1</t>
  </si>
  <si>
    <t>Stříška plotu ze zákrytových desek FACE BLOCK, šířky 300 mm (dod.+mont.)</t>
  </si>
  <si>
    <t>46</t>
  </si>
  <si>
    <t>311361821R00</t>
  </si>
  <si>
    <t>Výztuž nadzákladových zdí z betonářské oceli B500B (10 505) (dod.+mont.)</t>
  </si>
  <si>
    <t>47</t>
  </si>
  <si>
    <t>317260880VD</t>
  </si>
  <si>
    <t>Římsa korunní profil. tažená do 500mm (mont.)</t>
  </si>
  <si>
    <t>Stěny a příčky</t>
  </si>
  <si>
    <t>48</t>
  </si>
  <si>
    <t>342012221R00</t>
  </si>
  <si>
    <t>Příčka SDK tl.100 mm,ocel.kce,1x oplášť.,RB 12,5mm (I.NP SDK 1.01 izolace 7,5cm) (dod.+mont.)</t>
  </si>
  <si>
    <t>49</t>
  </si>
  <si>
    <t>342090131R00</t>
  </si>
  <si>
    <t>Úprava SDK příčky pro zřízení dveří 1kř do 25 kg, profily CW 100, 1x opláštěné (dod.+mont.)</t>
  </si>
  <si>
    <t>50</t>
  </si>
  <si>
    <t>342012221RT1</t>
  </si>
  <si>
    <t>Příčka SDK tl.100 mm,ocel.kce,1x oplášť.,RB 12,5mm (I.NP SDK 02 izolace 5 cm) (dod.+mont.)</t>
  </si>
  <si>
    <t>51</t>
  </si>
  <si>
    <t>342012223R00</t>
  </si>
  <si>
    <t>Příčka SDK tl.100mm,ocel.kce,1x oplášť.,RBI 12,5mm (I.NP SDK 03 izolace 7,5 cm) (dod.+mont.)</t>
  </si>
  <si>
    <t>52</t>
  </si>
  <si>
    <t>342012323RT1</t>
  </si>
  <si>
    <t>Příčka SDK tl.125mm,ocel.kce,1x oplášť.,RBI 12,5mm (I.NP SDK 04) (dod.+mont.)</t>
  </si>
  <si>
    <t>53</t>
  </si>
  <si>
    <t>342013321R00</t>
  </si>
  <si>
    <t>Příčka SDK tl.150 mm,ocel.kce,2x oplášť.,RB 12,5mm (I.NP SDK 1.1) (dod.+mont.)</t>
  </si>
  <si>
    <t>54</t>
  </si>
  <si>
    <t>Příčka SDK tl.100 mm,ocel.kce,1x oplášť.,RB 12,5mm (I.NP SDK x2 bez TI) (dod.+mont.)</t>
  </si>
  <si>
    <t>55</t>
  </si>
  <si>
    <t>342255024RT1</t>
  </si>
  <si>
    <t>Příčky z desek Ytong tl. 100 mm (pod SDK příčky, rozvaděč, schod.u výtahu) (dod.+mont.)</t>
  </si>
  <si>
    <t>56</t>
  </si>
  <si>
    <t>342254511R00</t>
  </si>
  <si>
    <t>Příčky z desek pórobetonových tl. 75 mm (obezdívka věnce I.NP, II.NP) (dod.+mont.)</t>
  </si>
  <si>
    <t>57</t>
  </si>
  <si>
    <t>342265122RT6</t>
  </si>
  <si>
    <t>Úprava podkroví sádrokarton. na ocel. rošt, šikmá (03-desky protipožár bez izolace 201, 202, 203, 204, 206, 209, 210, 211, 212) (dod.+mont.)</t>
  </si>
  <si>
    <t>58</t>
  </si>
  <si>
    <t>342265122RT8</t>
  </si>
  <si>
    <t>Úprava podkroví sádrokarton. na ocel. rošt, šikmá (03-0=2-desky protipožár impegn. 207,208) (dod.+mont.)</t>
  </si>
  <si>
    <t>59</t>
  </si>
  <si>
    <t>342012321RT1</t>
  </si>
  <si>
    <t>Příčka SDK tl. 125mm,ocel.kce,1x oplášť.,RB 12,5mm (dod.+mont.)</t>
  </si>
  <si>
    <t>60</t>
  </si>
  <si>
    <t>342013321RT1</t>
  </si>
  <si>
    <t>Příčka SDK tl.150 mm,ocel.kce,1x oplášť.,RB 12,5mm (dod.+mont.)</t>
  </si>
  <si>
    <t>61</t>
  </si>
  <si>
    <t>342018622R00</t>
  </si>
  <si>
    <t>Příčka SDK tl.225 mm, ocel.kce,1x oplášť.,RB 12,5 (dod.+mont.)</t>
  </si>
  <si>
    <t>62</t>
  </si>
  <si>
    <t>347016122R00</t>
  </si>
  <si>
    <t>Předstěna SDK, tl. 90 mm, ocel. kce CW, 1x RF 12,5 mm, bez izol (dod.+mont.)</t>
  </si>
  <si>
    <t>Stropy a stropní konstrukce (pro pozemní stavby)</t>
  </si>
  <si>
    <t>63</t>
  </si>
  <si>
    <t>413941125R00</t>
  </si>
  <si>
    <t>Osazení válcovaných nosníků ve stropech č.24 a výš (dod.+mont.)</t>
  </si>
  <si>
    <t>64</t>
  </si>
  <si>
    <t>413941123R00</t>
  </si>
  <si>
    <t>Osazení válcovaných nosníků ve stropech č. 14 - 22 - (IPE18,16) (dod.+mont.)</t>
  </si>
  <si>
    <t>65</t>
  </si>
  <si>
    <t>13487130</t>
  </si>
  <si>
    <t>Tyč ocelová HEB 260, S235JR (SN01, SN02) (mont.)</t>
  </si>
  <si>
    <t>66</t>
  </si>
  <si>
    <t>13482710</t>
  </si>
  <si>
    <t>Tyč ocelová IPE 180, S235JR (SN03, SN04, SN05) (mont.)</t>
  </si>
  <si>
    <t>67</t>
  </si>
  <si>
    <t>13383430</t>
  </si>
  <si>
    <t>Tyč ocelová IPE 160, S235JR (SN06. SN07) (mont.)</t>
  </si>
  <si>
    <t>68</t>
  </si>
  <si>
    <t>13485310</t>
  </si>
  <si>
    <t>Tyč ocelová UPE 180, S235JR (SN10) (mont.)</t>
  </si>
  <si>
    <t>69</t>
  </si>
  <si>
    <t>13386440</t>
  </si>
  <si>
    <t>Tyč ocelová UPE 160 střední, S235 (SN08,SN09) (mont.)</t>
  </si>
  <si>
    <t>70</t>
  </si>
  <si>
    <t>413941021R00</t>
  </si>
  <si>
    <t>Svary bet.oceli stropní konstr.nosníků tl.do 10 mm (dod.+mont.)</t>
  </si>
  <si>
    <t>71</t>
  </si>
  <si>
    <t>411354256R00</t>
  </si>
  <si>
    <t>Bednění stropů zabudované z ocelových trapézových plechů pozinkovaných vlna 50 mm tl. 1,0 mm (strop,schodiště) (dod.+mont.)</t>
  </si>
  <si>
    <t>72</t>
  </si>
  <si>
    <t>411321315R00</t>
  </si>
  <si>
    <t>Stropy deskové ze železobetonu C 20/25 (strop, schodiště) (dod.+mont.)</t>
  </si>
  <si>
    <t>73</t>
  </si>
  <si>
    <t>411361921RT3</t>
  </si>
  <si>
    <t>Výztuž stropů svařovanou sítí (dod.+mont.)</t>
  </si>
  <si>
    <t>74</t>
  </si>
  <si>
    <t>416091071RT1</t>
  </si>
  <si>
    <t>Příplatek za opláštění ostění střešního okna (dod.+mont.)</t>
  </si>
  <si>
    <t>75</t>
  </si>
  <si>
    <t>411351801R00</t>
  </si>
  <si>
    <t>Bednění čel stropních desek, zřízení (dod.+mont.)</t>
  </si>
  <si>
    <t>76</t>
  </si>
  <si>
    <t>411351802R00</t>
  </si>
  <si>
    <t>Bednění čel stropních desek, odstranění (dod.+mont.)</t>
  </si>
  <si>
    <t>77</t>
  </si>
  <si>
    <t>417321315R00</t>
  </si>
  <si>
    <t>Ztužující pásy a věnce z betonu železového C 20/25 (dod.+mont.)</t>
  </si>
  <si>
    <t>78</t>
  </si>
  <si>
    <t>415120900VD</t>
  </si>
  <si>
    <t>79</t>
  </si>
  <si>
    <t>417351115R00</t>
  </si>
  <si>
    <t>Bednění ztužujících pásů a věnců - zřízení (dod.+mont.)</t>
  </si>
  <si>
    <t>80</t>
  </si>
  <si>
    <t>417351116R00</t>
  </si>
  <si>
    <t>Bednění ztužujících pásů a věnců - odstranění (mont.)</t>
  </si>
  <si>
    <t>81</t>
  </si>
  <si>
    <t>417361721R00</t>
  </si>
  <si>
    <t>Výztuž ztužujících pásů a věnců z oceli B500B (dříve BSt 500 S) (dod.+mont.)</t>
  </si>
  <si>
    <t>82</t>
  </si>
  <si>
    <t>416026122R00</t>
  </si>
  <si>
    <t>Podhled SDK,ocel.dvouúrov.kříž.rošt, 1x RF 12,5 mm (1-101,102,103,104,110,201) (dod.+mont.)</t>
  </si>
  <si>
    <t>83</t>
  </si>
  <si>
    <t>Podhled SDK,ocel.dvouúrov.kříž.rošt, 1x RF 12,5 mm (2-201,202,204,205,206,207,208,209,210,211,212) (dod.+mont.)</t>
  </si>
  <si>
    <t>84</t>
  </si>
  <si>
    <t>416026124R00</t>
  </si>
  <si>
    <t>Podhled SDK,ocel.dvouúrov.kříž.rošt, 1x RFI 12,5mm (3-105,106) (dod.+mont.)</t>
  </si>
  <si>
    <t>85</t>
  </si>
  <si>
    <t>Podhled SDK,ocel.dvouúrov.kříž.rošt, 1x RFI 12,5mm (4-207,208) (dod.+mont.)</t>
  </si>
  <si>
    <t>86</t>
  </si>
  <si>
    <t>416093122R00</t>
  </si>
  <si>
    <t>Čelo podhledu SDK, v.do 500 mm, 1xCD, 1xRF 12,5 mm (dod.+mont.)</t>
  </si>
  <si>
    <t>87</t>
  </si>
  <si>
    <t>416091081R00</t>
  </si>
  <si>
    <t>Příplatek k podhledu sádrokart. za plochu do 2 m2 (101, 104, 110, 202, 205, 209) (mont.)</t>
  </si>
  <si>
    <t>88</t>
  </si>
  <si>
    <t>416091082R00</t>
  </si>
  <si>
    <t>Příplatek k podhledu sádrokart. za plochu do 5 m2 (102,103,206,207,208,211,105,106) (mont.)</t>
  </si>
  <si>
    <t>89</t>
  </si>
  <si>
    <t>416091083R00</t>
  </si>
  <si>
    <t>Příplatek k podhledu sádrokart. za plochu do 10 m2 (10,201,210) (dod.+mont.)</t>
  </si>
  <si>
    <t>90</t>
  </si>
  <si>
    <t>416061532R00</t>
  </si>
  <si>
    <t>Kazeta hrana D1, bez izolace (02-101,102,103,104,107,109,111,112,201,204,205,206,210) (dod.+mont.)</t>
  </si>
  <si>
    <t>91</t>
  </si>
  <si>
    <t>417351111R00</t>
  </si>
  <si>
    <t>Bednění ztužujících věnců, obě strany - zřízení (dod.+mont.)</t>
  </si>
  <si>
    <t>92</t>
  </si>
  <si>
    <t>417351113R00</t>
  </si>
  <si>
    <t>Bednění ztužujících věnců, obě strany - odstranění (mont.)</t>
  </si>
  <si>
    <t>Schodiště</t>
  </si>
  <si>
    <t>93</t>
  </si>
  <si>
    <t>434311115R00</t>
  </si>
  <si>
    <t>Stupně dusané na terén, na desku, z betonu C 20/25 (dod.+mont.)</t>
  </si>
  <si>
    <t>94</t>
  </si>
  <si>
    <t>434351141R00</t>
  </si>
  <si>
    <t>Bednění stupňů přímočarých - zřízení (dod.+mont.)</t>
  </si>
  <si>
    <t>95</t>
  </si>
  <si>
    <t>434351142R00</t>
  </si>
  <si>
    <t>Bednění stupňů přímočarých - odstranění (mont.)</t>
  </si>
  <si>
    <t>Omítky ze suchých směsí</t>
  </si>
  <si>
    <t>96</t>
  </si>
  <si>
    <t>602023299VD</t>
  </si>
  <si>
    <t>Stěrka stěn betonová ručně (dekorační stěna schodiště)</t>
  </si>
  <si>
    <t>Úprava povrchů vnitřních</t>
  </si>
  <si>
    <t>97</t>
  </si>
  <si>
    <t>612403399RT2</t>
  </si>
  <si>
    <t>Hrubá výplň rýh ve stěnách maltou (dod.+mont.)</t>
  </si>
  <si>
    <t>98</t>
  </si>
  <si>
    <t>612421637R00</t>
  </si>
  <si>
    <t>Omítka vnitřní zdiva, MVC, štuková (dod.+mont.)</t>
  </si>
  <si>
    <t>99</t>
  </si>
  <si>
    <t>Omítka vnitřní zdiva, MVC, štuková (původní zdivo) (dod.+mont.)</t>
  </si>
  <si>
    <t>100</t>
  </si>
  <si>
    <t>611471413R00</t>
  </si>
  <si>
    <t>Úprava stropů aktiv. štukem s přísadou, tl. 2-3 mm (šambrány) (dod.+mont.)</t>
  </si>
  <si>
    <t>Úprava povrchů vnějších</t>
  </si>
  <si>
    <t>101</t>
  </si>
  <si>
    <t>622473187RT2</t>
  </si>
  <si>
    <t>Příplatek za okenní lištu (APU) - montáž (dod.+mont.)</t>
  </si>
  <si>
    <t>102</t>
  </si>
  <si>
    <t>620991121R00</t>
  </si>
  <si>
    <t>Zakrývání výplní vnějších otvorů z lešení (dod.+mont.)</t>
  </si>
  <si>
    <t>103</t>
  </si>
  <si>
    <t>622481211RT2</t>
  </si>
  <si>
    <t>Montáž výztužné sítě(perlinky)do stěrky-vněj.stěny (stěny+M 03 nároží+M04,M05,M07,M 06) (dod.+mont.)</t>
  </si>
  <si>
    <t>104</t>
  </si>
  <si>
    <t>622421143R00</t>
  </si>
  <si>
    <t>Omítka vnější stěn, MVC, štuková, složitost 1-2 stěny,zkosení, nové zdivo štítu) (dod.+mont.)</t>
  </si>
  <si>
    <t>105</t>
  </si>
  <si>
    <t>621421144RT2</t>
  </si>
  <si>
    <t>Omítka vnější podhledů, MVC,.štuková, slož. 1-2 (dod.+mont.)</t>
  </si>
  <si>
    <t>106</t>
  </si>
  <si>
    <t>622471317RS7</t>
  </si>
  <si>
    <t>Nátěr nebo nástřik stěn vnějších, složitost 1 - 2 (+omítky ostění, šambrány, M.02 římsy, stáv.štít) (dod.+mont.)</t>
  </si>
  <si>
    <t>107</t>
  </si>
  <si>
    <t>622711112R00</t>
  </si>
  <si>
    <t>Lepení dekorač.fasád.profilu,šambrány (M08, M09,M10,M11) (dod.+mont.)</t>
  </si>
  <si>
    <t>108</t>
  </si>
  <si>
    <t>622311152RV1</t>
  </si>
  <si>
    <t>Zateplovací systém Baumit, ostění, EPS F tl. 20 mm (ostění O 01 zakonč. stěrkou s výztuž. Tkaninou, O.02, O.03) (dod.+mont.)</t>
  </si>
  <si>
    <t>109</t>
  </si>
  <si>
    <t>622471116R00</t>
  </si>
  <si>
    <t>Úprava stěn aktivovaným štukem s přísadou (ostění,šambrány M03,04,05,07, M 06) (dod.+mont.)</t>
  </si>
  <si>
    <t>Podlahy a podlahové konstrukce</t>
  </si>
  <si>
    <t>110</t>
  </si>
  <si>
    <t>632441045RT2</t>
  </si>
  <si>
    <t>Potěr anhydritový, plocha do 500 m2, tl.50 mm (dod.+mont.)</t>
  </si>
  <si>
    <t>111</t>
  </si>
  <si>
    <t>631315621R00</t>
  </si>
  <si>
    <t>Mazanina betonová tl. 12 - 24 cm C 20/25 (pro plošinu) (dod.+mont.)</t>
  </si>
  <si>
    <t>112</t>
  </si>
  <si>
    <t>631361921RT4</t>
  </si>
  <si>
    <t>Výztuž mazanin svařovanou sítí (dod.+mont.)</t>
  </si>
  <si>
    <t>113</t>
  </si>
  <si>
    <t>Příplatek za stržení povrchu mazaniny tl. 24 cm (dod.+mont.)</t>
  </si>
  <si>
    <t>114</t>
  </si>
  <si>
    <t>631319165R00</t>
  </si>
  <si>
    <t>Příplatek za konečnou úpravu mazanin tl. 24 cm (dod.+mont.)</t>
  </si>
  <si>
    <t>115</t>
  </si>
  <si>
    <t>631351101R00</t>
  </si>
  <si>
    <t>Bednění stěn, rýh a otvorů v podlahách - zřízení (dod.+mont.)</t>
  </si>
  <si>
    <t>116</t>
  </si>
  <si>
    <t>631351102R00</t>
  </si>
  <si>
    <t>Bednění stěn, rýh a otvorů v podlahách -odstranění (dod.+mont.)</t>
  </si>
  <si>
    <t>117</t>
  </si>
  <si>
    <t>632441043RT2</t>
  </si>
  <si>
    <t>Potěr anhydritový, plocha do 500 m2, tl.40 mm (dod.+mont.)</t>
  </si>
  <si>
    <t>Výplně otvorů</t>
  </si>
  <si>
    <t>118</t>
  </si>
  <si>
    <t>642952110RT2</t>
  </si>
  <si>
    <t>Osazení zárubní dveřních dřevěných, pl. do 2,5 m2 obložk. (60/197 vč. dod. zárubně T1.08) (dod.+mont.)</t>
  </si>
  <si>
    <t>119</t>
  </si>
  <si>
    <t>642952110RT3</t>
  </si>
  <si>
    <t>Osazení zárubní dveřních dřevěných, pl. do 2,5 m2 (70/197 vč. dod. zárubně T2.01,T2.02) (dod.+mont.)</t>
  </si>
  <si>
    <t>120</t>
  </si>
  <si>
    <t>642952110RT5</t>
  </si>
  <si>
    <t>Osazení zárubní dveřních dřevěných, pl. do 2,5 m2 (90/197 vč. dod. zárubně T2.07) (dod.+mont.)</t>
  </si>
  <si>
    <t>121</t>
  </si>
  <si>
    <t>648952421RT3</t>
  </si>
  <si>
    <t>Osazení parapetních desek dřevěných š. do 50 cm (vč. dřev. desky š.35 cm) (dod.+mont.)</t>
  </si>
  <si>
    <t>122</t>
  </si>
  <si>
    <t>641952211R00</t>
  </si>
  <si>
    <t>Osazení rámů okenních dřevěných, plocha do 2,5 m2 (dod.+mont.)</t>
  </si>
  <si>
    <t>123</t>
  </si>
  <si>
    <t>641960000R00</t>
  </si>
  <si>
    <t>Těsnění spár otvorových prvků PU pěnou (dod.+mont.)</t>
  </si>
  <si>
    <t>Izolace proti vodě</t>
  </si>
  <si>
    <t>124</t>
  </si>
  <si>
    <t>711111001RZ1</t>
  </si>
  <si>
    <t>Provedení izolace proti vlhkosti na ploše vodorovné, 1x asfaltovým penetračním nátěrem (dod.+mont.)</t>
  </si>
  <si>
    <t>125</t>
  </si>
  <si>
    <t>711112001RZ1</t>
  </si>
  <si>
    <t>Provedení izolace proti vlhkosti na ploše svislé, 1x asfaltovým penetračním nátěr (dod.+mont.)</t>
  </si>
  <si>
    <t>126</t>
  </si>
  <si>
    <t>711141559RY2</t>
  </si>
  <si>
    <t>Provedení izolace proti vlhkosti na ploše vodorovné, asfaltovými pásy přitavením (vč. dod těžkého pásu) (dod.+mont.)</t>
  </si>
  <si>
    <t>127</t>
  </si>
  <si>
    <t>711142559RY2</t>
  </si>
  <si>
    <t>Provedení izolace proti vlhkosti na ploše svislé, asfaltovými pásy přitavením (vč dod. 1x těžký pás) (dod.+mont.)</t>
  </si>
  <si>
    <t>128</t>
  </si>
  <si>
    <t>711212000RU1</t>
  </si>
  <si>
    <t>Penetrace podkladu pod hydroizolační hmoty, včetně dodávky (dod.+mont.)</t>
  </si>
  <si>
    <t>129</t>
  </si>
  <si>
    <t>711212002RT1</t>
  </si>
  <si>
    <t>Stěrka hydroizolační, vč. dodávky HI hmoty (dod.+mont.)</t>
  </si>
  <si>
    <t>130</t>
  </si>
  <si>
    <t>711212231R00</t>
  </si>
  <si>
    <t>Těsnicí pás do spoje podlaha - stěna FERMACELL (dod.+mont.)</t>
  </si>
  <si>
    <t>131</t>
  </si>
  <si>
    <t>711212241R00</t>
  </si>
  <si>
    <t>Těsnění prostupů těsnicí manžetou FERMACELL (dod.+mont.)</t>
  </si>
  <si>
    <t>132</t>
  </si>
  <si>
    <t>998711102R00</t>
  </si>
  <si>
    <t>Přesun hmot pro izolace proti vodě, výšky do 12 m (mont.)</t>
  </si>
  <si>
    <t>Izolace tepelné</t>
  </si>
  <si>
    <t>133</t>
  </si>
  <si>
    <t>713121118RU1</t>
  </si>
  <si>
    <t>Montáž dilatačního pásku podél stěn (dod.+mont.)</t>
  </si>
  <si>
    <t>134</t>
  </si>
  <si>
    <t>713121121RT1</t>
  </si>
  <si>
    <t>Montáž tepelné izolace podlah na sucho, dvouvrstvé (dod.+mont.)</t>
  </si>
  <si>
    <t>135</t>
  </si>
  <si>
    <t>28375768.A</t>
  </si>
  <si>
    <t>Deska izolační polystyrén samozhášivý EPS 150 (dod.)</t>
  </si>
  <si>
    <t>136</t>
  </si>
  <si>
    <t>713191100RT9</t>
  </si>
  <si>
    <t>Položení separační fólie (dod.+mont.)</t>
  </si>
  <si>
    <t>137</t>
  </si>
  <si>
    <t>713131130R00</t>
  </si>
  <si>
    <t>Montáž tepelné izolace stěn vložením do nosné rámové konstrukce (izolace věnce) (dod.+mont.)</t>
  </si>
  <si>
    <t>138</t>
  </si>
  <si>
    <t>28375936</t>
  </si>
  <si>
    <t>Deska fasádní polystyrenová EPS 70 F tl. 80 mm (dod.)</t>
  </si>
  <si>
    <t>139</t>
  </si>
  <si>
    <t>713111221RK5</t>
  </si>
  <si>
    <t>Montáž parozábrany, zavěšeného podhledu s přelepením spojů (dod.+mont.)</t>
  </si>
  <si>
    <t>140</t>
  </si>
  <si>
    <t>713181113RT2</t>
  </si>
  <si>
    <t>Izolace, stříkaná polyuretan, do střešních konstrukcí (+ boky vikýře) (dod.+mont.)</t>
  </si>
  <si>
    <t>141</t>
  </si>
  <si>
    <t>713131131RT1</t>
  </si>
  <si>
    <t>Montáž tepelné izolace stěn lepením (dod.+mont.)</t>
  </si>
  <si>
    <t>142</t>
  </si>
  <si>
    <t>28376308</t>
  </si>
  <si>
    <t>Deska polystyrénová fasádní EPS 100 F samozhášivá tl. 120 mm (dod.+mont.)</t>
  </si>
  <si>
    <t>143</t>
  </si>
  <si>
    <t>713181131RT2</t>
  </si>
  <si>
    <t>Izolace , stříkaná polyuretan, do dutin svislých konstrukcí (štít) (dod.+mont.)</t>
  </si>
  <si>
    <t>144</t>
  </si>
  <si>
    <t>713131131RT4</t>
  </si>
  <si>
    <t>Montáž tepelné izolace stěn lepením (M03. M04, M05, M06, M07) (dod.+mont.)</t>
  </si>
  <si>
    <t>145</t>
  </si>
  <si>
    <t>28376304</t>
  </si>
  <si>
    <t>Deska polystyrénová fasádní EPS 100 F samozhášivá tl. 80 mm (dod.)</t>
  </si>
  <si>
    <t>146</t>
  </si>
  <si>
    <t>998713102R00</t>
  </si>
  <si>
    <t xml:space="preserve">Přesun hmot pro izolace tepelné, výšky do 12 m </t>
  </si>
  <si>
    <t>Konstrukce tesařské</t>
  </si>
  <si>
    <t>151</t>
  </si>
  <si>
    <t>762332120RT2</t>
  </si>
  <si>
    <t>Montáž vázaných krovů pravidelných do 224 cm2 (KK1 vč.hr.12x16, KK2, KK3, KK4, KU1 (dod.+mont.)</t>
  </si>
  <si>
    <t>152</t>
  </si>
  <si>
    <t>762332130RT2</t>
  </si>
  <si>
    <t>Montáž vázaných krovů pravidelných do 288 cm2 (KV1 vč.hr14x20, KV2, KV3, KV4) (dod.+mont.)</t>
  </si>
  <si>
    <t>153</t>
  </si>
  <si>
    <t>762332130RT3</t>
  </si>
  <si>
    <t>Montáž vázaných krovů pravidelných do 288 cm2 (KV1 vč.hr14x18) (dod.+mont.)</t>
  </si>
  <si>
    <t>154</t>
  </si>
  <si>
    <t>Montáž vázaných krovů pravidelných do 224 cm2 (KP1 vč.hr.14x14, KP2, KP3, KP4, KS1, KS2, K3) (dod.+mont.)</t>
  </si>
  <si>
    <t>155</t>
  </si>
  <si>
    <t>762332120R00</t>
  </si>
  <si>
    <t>Montáž vázaných krovů pravidelných do 224 cm2 (KKl1 vč. hr.8x18, KKL2, KKL3, KKL4) (dod.+mont.)</t>
  </si>
  <si>
    <t>156</t>
  </si>
  <si>
    <t>Montáž vázaných krovů pravidelných do 224 cm2 (KK1 vč. hr.12x12) (dod.+mont.)</t>
  </si>
  <si>
    <t>157</t>
  </si>
  <si>
    <t>762341210RT2</t>
  </si>
  <si>
    <t>Montáž bednění střech rovných, prkna hrubá na sraz (vč,vikýře a boků) (dod.+mont.)</t>
  </si>
  <si>
    <t>158</t>
  </si>
  <si>
    <t>762342203RT4</t>
  </si>
  <si>
    <t>Montáž laťování střech, vzdálenost latí 22 - 36 cm (vč.latí 6x4) (dod.+mont.)</t>
  </si>
  <si>
    <t>159</t>
  </si>
  <si>
    <t>762342205RT4</t>
  </si>
  <si>
    <t>Montáž kontralatí na vruty, s těsnicí pěnou (vč.latí 6x4) (dod.+mont.)</t>
  </si>
  <si>
    <t>160</t>
  </si>
  <si>
    <t>762395000R00</t>
  </si>
  <si>
    <t>Spojovací a ochranné prostředky pro střechy (hranoly, bednění, latě) (dod.)</t>
  </si>
  <si>
    <t>161</t>
  </si>
  <si>
    <t>762822130R00</t>
  </si>
  <si>
    <t>Montáž stropnic hraněných pl. do 450 cm2 (St01, St02) (dod.+mont.)</t>
  </si>
  <si>
    <t>162</t>
  </si>
  <si>
    <t>762895000R00</t>
  </si>
  <si>
    <t>Spojovací prostředky pro montáž stropů (dod.)</t>
  </si>
  <si>
    <t>163</t>
  </si>
  <si>
    <t>60515862</t>
  </si>
  <si>
    <t>Hranol konstrukční BSH, SM, 200*250 mm, 4 - 6 m (dod.)</t>
  </si>
  <si>
    <t>164</t>
  </si>
  <si>
    <t>7628925444VD</t>
  </si>
  <si>
    <t>Úprava str. trámů kartáčování, moření, voskování, drážky (dod.+mont.)</t>
  </si>
  <si>
    <t>165</t>
  </si>
  <si>
    <t>762820667VD</t>
  </si>
  <si>
    <t>Montáž záklopu stropů z desek aglomer.(půda) (dod.+mont.)</t>
  </si>
  <si>
    <t>166</t>
  </si>
  <si>
    <t>60726122</t>
  </si>
  <si>
    <t>Deska dřevoštěpková OSB 3, EGGER Eurostrand E0 broušená 4PD tl. 22 mm (dod.)</t>
  </si>
  <si>
    <t>167</t>
  </si>
  <si>
    <t>998762102R00</t>
  </si>
  <si>
    <t>Přesun hmot pro tesařské konstrukce, výšky do 12 m</t>
  </si>
  <si>
    <t>Konstrukce klempířské</t>
  </si>
  <si>
    <t>168</t>
  </si>
  <si>
    <t>764252403R00</t>
  </si>
  <si>
    <t>Žlaby Ti Zn plech, podokapní půlkruhové, rš 330 mm (dod.+mont.)</t>
  </si>
  <si>
    <t>169</t>
  </si>
  <si>
    <t>764252401R00</t>
  </si>
  <si>
    <t>Žlaby Ti Zn plech, podokapní půlkruhové, rš 250 mm (vikýř) (dod.+mont.)</t>
  </si>
  <si>
    <t>170</t>
  </si>
  <si>
    <t>764259615RT3</t>
  </si>
  <si>
    <t>Kotlík závěsný TiZn RHEINZINK půlkulatý,330/100 mm (dod.+mont.)</t>
  </si>
  <si>
    <t>171</t>
  </si>
  <si>
    <t>764259611RT3</t>
  </si>
  <si>
    <t>Kotlík závěsný TiZn RHEINZINK půlkulatý, 250/80 mm (dod.+mont.)</t>
  </si>
  <si>
    <t>172</t>
  </si>
  <si>
    <t>764211454R00</t>
  </si>
  <si>
    <t>Krytina hladká z Ti Zn šablon do 0,5 m2, do 45° (dod.+mont.)</t>
  </si>
  <si>
    <t>173</t>
  </si>
  <si>
    <t>764223430R00</t>
  </si>
  <si>
    <t>Oplechování okapů Ti Zn,rš 330 mm (dod.+mont.)</t>
  </si>
  <si>
    <t>174</t>
  </si>
  <si>
    <t>764223420R00</t>
  </si>
  <si>
    <t>Oplechování okapů Ti Zn, rš 250 mm (dod.+mont.)</t>
  </si>
  <si>
    <t>175</t>
  </si>
  <si>
    <t>764231430R00</t>
  </si>
  <si>
    <t>Lemování Ti Zn plechem zdí,rš 330 mm (vikýř, štít k sousedovi) (dod.+mont.)</t>
  </si>
  <si>
    <t>176</t>
  </si>
  <si>
    <t>764554410RAB</t>
  </si>
  <si>
    <t>Odpadní trouby z TiZn plechu kruhové (dod.+mont.)</t>
  </si>
  <si>
    <t>177</t>
  </si>
  <si>
    <t>764291420R00</t>
  </si>
  <si>
    <t>Závětrná lišta z Ti Zn plechu, rš 330 mm (dod.+mont.)</t>
  </si>
  <si>
    <t>178</t>
  </si>
  <si>
    <t>764291410R00</t>
  </si>
  <si>
    <t>Závětrná lišta z Ti Zn plechu, rš 250 mm (vikýř) (dod.+mont.)</t>
  </si>
  <si>
    <t>179</t>
  </si>
  <si>
    <t>764239430R00</t>
  </si>
  <si>
    <t>Lemování z Ti Zn komínů, hladká krytina, v ploše (dod.+mont.)</t>
  </si>
  <si>
    <t>180</t>
  </si>
  <si>
    <t>764292451R00</t>
  </si>
  <si>
    <t>Úžlabí z Ti Zn plechu, rš 660 mm, klínové těsnění (dod.+mont.)</t>
  </si>
  <si>
    <t>181</t>
  </si>
  <si>
    <t>764530460RT2</t>
  </si>
  <si>
    <t>Oplechování zdí z Ti Zn plechu, rš 750 mm (komín hlava) (dod.+mont.)</t>
  </si>
  <si>
    <t>182</t>
  </si>
  <si>
    <t>764512440R00</t>
  </si>
  <si>
    <t>Oplechování parapetů včetně rohů Ti Zn, rš 270 mm (dod.+mont.)</t>
  </si>
  <si>
    <t>183</t>
  </si>
  <si>
    <t>998764102R00</t>
  </si>
  <si>
    <t>Přesun hmot pro klempířské konstr., výšky do 12 m (dod.+mont.)</t>
  </si>
  <si>
    <t>Krytina tvrdá</t>
  </si>
  <si>
    <t>184</t>
  </si>
  <si>
    <t>765311723R00</t>
  </si>
  <si>
    <t>Větrací mřížka okapní 5000 x 100 mm (dod.+mont.)</t>
  </si>
  <si>
    <t>185</t>
  </si>
  <si>
    <t>765311732R00</t>
  </si>
  <si>
    <t>Mříž sněholamu UNI 300x20 cm, vč. držáků, pozink. (dod.+mont.)</t>
  </si>
  <si>
    <t>186</t>
  </si>
  <si>
    <t>765901122R00</t>
  </si>
  <si>
    <t>Fólie podstřešní paropropustná  Jutafol D 140</t>
  </si>
  <si>
    <t>187</t>
  </si>
  <si>
    <t>998765102R00</t>
  </si>
  <si>
    <t>Přesun hmot pro krytiny tvrdé, výšky do 12 m</t>
  </si>
  <si>
    <t>Konstrukce truhlářské</t>
  </si>
  <si>
    <t>188</t>
  </si>
  <si>
    <t>766670011R00</t>
  </si>
  <si>
    <t>Montáž obložkové zárubně a  křídla dveří (plechové 70/197, 90/197, 80/197) (dod.+mont.)</t>
  </si>
  <si>
    <t>189</t>
  </si>
  <si>
    <t>553308402</t>
  </si>
  <si>
    <t>Zárubeň ocelová ZAKO HR 100 DV 700 L/P, h 1970 mm, posuv +/- 7 mm (T1.04, T1.05) (dod.+mont.)</t>
  </si>
  <si>
    <t>190</t>
  </si>
  <si>
    <t>553308404</t>
  </si>
  <si>
    <t>Zárubeň ocelová ZAKO HR 100 DV 900 L/P, h 1970 mm, posuv +/- 7 mm (T1.06, T1.09, T2. 04, T2.06, T1.07,T1.10,T1.11, T2.05, T2.10) (dod.+mont.)</t>
  </si>
  <si>
    <t>191</t>
  </si>
  <si>
    <t>553308403</t>
  </si>
  <si>
    <t>Zárubeň ocelová ZAKO HR 100 DV 800 L/P, h 1970 mm, posuv +/- 7 mm (T1.12, T2.11) (dod.+mont.)</t>
  </si>
  <si>
    <t>192</t>
  </si>
  <si>
    <t>553308414</t>
  </si>
  <si>
    <t>Zárubeň ocelová ZAKO HR 150 DV 900 L/P, h 1970 mm, posuv +/- 7 mm(T2.08, T2.09) (dod.+mont.)</t>
  </si>
  <si>
    <t>193</t>
  </si>
  <si>
    <t>553308424</t>
  </si>
  <si>
    <t>Zárubeň ocelová ZAKO HR 200 DV 900 L/P, h 1970 mm, posuv +/- 7 mm (T2.03) (dod.+mont.)</t>
  </si>
  <si>
    <t>194</t>
  </si>
  <si>
    <t>766900152VD</t>
  </si>
  <si>
    <t>Kování dveří klika -koule nerez (dod.+mont.)</t>
  </si>
  <si>
    <t>sada</t>
  </si>
  <si>
    <t>195</t>
  </si>
  <si>
    <t>766900148VD</t>
  </si>
  <si>
    <t>Kování dveří zámek WC (dod.+mont.)</t>
  </si>
  <si>
    <t>ks</t>
  </si>
  <si>
    <t>196</t>
  </si>
  <si>
    <t>766900140VD</t>
  </si>
  <si>
    <t>Kování dveří klika-klika (dod.+mont.)</t>
  </si>
  <si>
    <t>197</t>
  </si>
  <si>
    <t>766900120VD</t>
  </si>
  <si>
    <t>D+M vložka FAB+ zámek (dod.+mont.)</t>
  </si>
  <si>
    <t>198</t>
  </si>
  <si>
    <t>766412112R00</t>
  </si>
  <si>
    <t>Obložení stěn nad 1 m2 latěmi SM, š. do 8 cm (OB.01 104,201) (dod.+mont.)</t>
  </si>
  <si>
    <t>199</t>
  </si>
  <si>
    <t>605157105</t>
  </si>
  <si>
    <t>Hranolek 3-stranně hoblovaný sušený SM tl. 50 mm, š. 50 mm, délka 4 až 5 m (dod.+mont.)</t>
  </si>
  <si>
    <t>200</t>
  </si>
  <si>
    <t>766414112R00</t>
  </si>
  <si>
    <t>Obložení stěn pl. do 5 m2, panely do 1,5 m2 (OB.02 201, 20, 204, 205) (dod.+mont.)</t>
  </si>
  <si>
    <t>201</t>
  </si>
  <si>
    <t>607215700VD</t>
  </si>
  <si>
    <t>Deska lamino LDTD 19x1032x2650 mm bílý korpus (dod.+mont.)</t>
  </si>
  <si>
    <t>202</t>
  </si>
  <si>
    <t>766416113R00</t>
  </si>
  <si>
    <t>Obložení stěn nad 5 m2 panely SM, pl. nad 1,5 m2 (OB.06) (dod.+mont.)</t>
  </si>
  <si>
    <t>203</t>
  </si>
  <si>
    <t>60726119.A</t>
  </si>
  <si>
    <t>Deska dřevoštěpková OSB 3, EGGER Eurostrand E0 broušená 4PD tl. 12 mm (dod.+mont.)</t>
  </si>
  <si>
    <t>204</t>
  </si>
  <si>
    <t>766410010RAA</t>
  </si>
  <si>
    <t>Obklad stěn palubkami pero - drážka (OB.07 101, 102) (dod.+mont.)</t>
  </si>
  <si>
    <t>205</t>
  </si>
  <si>
    <t>766624051R00</t>
  </si>
  <si>
    <t>Montáž světlovodu, otvor v krytině a v podhledu (dod.+mont.)</t>
  </si>
  <si>
    <t>206</t>
  </si>
  <si>
    <t>611405946</t>
  </si>
  <si>
    <t>Světlovod VELUX TLR 0K14 470 x 470 mm, d = 350 mm (dod.+mont.)</t>
  </si>
  <si>
    <t>207</t>
  </si>
  <si>
    <t>61140596</t>
  </si>
  <si>
    <t>Díl prodlužovací ZTR 0K14 1240 mm pro světlovod (dod.+mont.)</t>
  </si>
  <si>
    <t>208</t>
  </si>
  <si>
    <t>766422343R00</t>
  </si>
  <si>
    <t>Obložení podhledů jednod.aglomer.deskami nad 1,5m2 (5-101,102,103,108 SDK na VSŽ plechy) (dod.+mont.)</t>
  </si>
  <si>
    <t>209</t>
  </si>
  <si>
    <t>595920035</t>
  </si>
  <si>
    <t>Deska stavební RF (DF), 2600 x 1200 x 12,5 mm (dod.+mont.)</t>
  </si>
  <si>
    <t>210</t>
  </si>
  <si>
    <t>766420010RAA</t>
  </si>
  <si>
    <t>Obklad podhledu palubkami pero-drážka (5- 101,102,103,108 palubky, lakování) (dod.+mont.)</t>
  </si>
  <si>
    <t>211</t>
  </si>
  <si>
    <t>Obklad stěn palubkami pero - drážka (čela podhledů) (dod.+mont.)</t>
  </si>
  <si>
    <t>212</t>
  </si>
  <si>
    <t>766440888VD</t>
  </si>
  <si>
    <t>Úprava podhledů kartáčování, moření, voskování (dod.+mont.)</t>
  </si>
  <si>
    <t>213</t>
  </si>
  <si>
    <t>766180730VD</t>
  </si>
  <si>
    <t>Půdní schody JaP LUSSO PP 120x70 (dod.+mont.)</t>
  </si>
  <si>
    <t>214</t>
  </si>
  <si>
    <t>766231111R00</t>
  </si>
  <si>
    <t>Montáž stahovacích půdních schodů (dod.+mont.)</t>
  </si>
  <si>
    <t>215</t>
  </si>
  <si>
    <t>766624042R00</t>
  </si>
  <si>
    <t>Montáž střešních oken rozměr 78/98 - 118 cm (dod.+mont.)</t>
  </si>
  <si>
    <t>216</t>
  </si>
  <si>
    <t>766624047R00</t>
  </si>
  <si>
    <t>Montáž zateplovací sady pro střešní okna (dod.+mont.)</t>
  </si>
  <si>
    <t>217</t>
  </si>
  <si>
    <t>766624052R00</t>
  </si>
  <si>
    <t>Montáž střešního výlezu rozměr 46/61 cm (dod.+mont.)</t>
  </si>
  <si>
    <t>218</t>
  </si>
  <si>
    <t>766624063R00</t>
  </si>
  <si>
    <t>Montáž lamelových žaluzií střešních oken (dod.+mont.)</t>
  </si>
  <si>
    <t>219</t>
  </si>
  <si>
    <t>611405904</t>
  </si>
  <si>
    <t>Sada zateplovací Velux BDX 2000 MK04 780 x 980 mm (dod.+mont.)</t>
  </si>
  <si>
    <t>220</t>
  </si>
  <si>
    <t>6114050055</t>
  </si>
  <si>
    <t>Okno střešní VELUX GGU 0066 MK04 780 x 980 mm kyvné bezúdržbové (dod.+mont.)</t>
  </si>
  <si>
    <t>221</t>
  </si>
  <si>
    <t>611403985</t>
  </si>
  <si>
    <t>Ostění prefabrikované PVC Velux LSC 2000 MK04 780 x 980 mm (dod.+mont.)</t>
  </si>
  <si>
    <t>222</t>
  </si>
  <si>
    <t>611403055</t>
  </si>
  <si>
    <t>Sada lemování Velux Energy EDW 2000 MK04, rozměr 780 x 980 mm (dod.+mont.)</t>
  </si>
  <si>
    <t>223</t>
  </si>
  <si>
    <t>61140572</t>
  </si>
  <si>
    <t>Žaluzie lamelová VELUX PAL MK04 Standard (dod.+mont.)</t>
  </si>
  <si>
    <t>224</t>
  </si>
  <si>
    <t>61140600</t>
  </si>
  <si>
    <t>Výlez střešní Velux GVK 0000Z 460 x 610 mm pro neobývaný půdní prostor (dod.+mont.)</t>
  </si>
  <si>
    <t>225</t>
  </si>
  <si>
    <t>766620999VD</t>
  </si>
  <si>
    <t>KMG 100K elektrický pohon střešních oken VELUX s dešť. senzorem. D+M (dod.+mont.)</t>
  </si>
  <si>
    <t>226</t>
  </si>
  <si>
    <t>766668920VD</t>
  </si>
  <si>
    <t>Oprava dveří- montáž a dod. dveřní madlo (dod.+mont.)</t>
  </si>
  <si>
    <t>227</t>
  </si>
  <si>
    <t>766620112RA0</t>
  </si>
  <si>
    <t>Okno Europrofil, trojsklo, kování,  plocha do 2,7 m2 (O.01, O.02) (dod.+mont.)</t>
  </si>
  <si>
    <t>228</t>
  </si>
  <si>
    <t>766630671VD</t>
  </si>
  <si>
    <t>D+M vstupní portál EUROPROFiL 350x208-270 s vstup. dveřmi 106x200 (O.04) (dod.+mont.)</t>
  </si>
  <si>
    <t>229</t>
  </si>
  <si>
    <t>766630670VD</t>
  </si>
  <si>
    <t>D+M vstupní portál EUROPROFIL 200x410 -510 dělený s vchod. dveřmi 900x200 (O.03) (dod.+mont.)</t>
  </si>
  <si>
    <t>230</t>
  </si>
  <si>
    <t>611601201</t>
  </si>
  <si>
    <t>Dveře vnitřní CPL 0,2 KLASIK plné 1-křídlé 600 x 1970 mm (T1.08) (dod.+mont.)</t>
  </si>
  <si>
    <t>231</t>
  </si>
  <si>
    <t>611601202</t>
  </si>
  <si>
    <t>Dveře vnitřní CPL 0,2 KLASIK plné 1-křídlé 700 x 1970 mm (T2.01, T2.02) (dod.+mont.)</t>
  </si>
  <si>
    <t>232</t>
  </si>
  <si>
    <t>611601204</t>
  </si>
  <si>
    <t>Dveře vnitřní CPL 0,2 KLASIK plné 1-křídlé 900 x 1970 mm (T2.07) (dod.+mont.)</t>
  </si>
  <si>
    <t>233</t>
  </si>
  <si>
    <t>998766202R00</t>
  </si>
  <si>
    <t>Přesun hmot pro truhlářské konstr., výšky do 12 m</t>
  </si>
  <si>
    <t>%</t>
  </si>
  <si>
    <t>Konstrukce doplňkové stavební (zámečnické)</t>
  </si>
  <si>
    <t>235</t>
  </si>
  <si>
    <t>767995107R00</t>
  </si>
  <si>
    <t>Výroba a montáž kov. atypických konstr. do 500 kg (schodiště) (dod.+mont.)</t>
  </si>
  <si>
    <t>kg</t>
  </si>
  <si>
    <t>236</t>
  </si>
  <si>
    <t>Tyč ocelová UPE 180, S235JR (schodiště) (dod.+mont.)</t>
  </si>
  <si>
    <t>237</t>
  </si>
  <si>
    <t>55340781VD</t>
  </si>
  <si>
    <t>Dveře vnitřní ocelové 70x197 plné, (dod.+mont.)</t>
  </si>
  <si>
    <t>238</t>
  </si>
  <si>
    <t>55340782VD</t>
  </si>
  <si>
    <t>Dveře vnitřní ocelové 80x197 plné, bezpečn. Zámek (dod.+mont.)</t>
  </si>
  <si>
    <t>239</t>
  </si>
  <si>
    <t>55340783VD</t>
  </si>
  <si>
    <t>Dveře vnitřní ocelové 90x197 plné, bezpečn. Zámek (dod.+mont.)</t>
  </si>
  <si>
    <t>240</t>
  </si>
  <si>
    <t>767222220R00</t>
  </si>
  <si>
    <t>Montáž zábradlí z prof.oceli na oc.konstr.do 40 kg (mont.)</t>
  </si>
  <si>
    <t>241</t>
  </si>
  <si>
    <t>767160145VD</t>
  </si>
  <si>
    <t>Madlo trubkové D50 mm nerez (mont.)</t>
  </si>
  <si>
    <t>242</t>
  </si>
  <si>
    <t>767900158VD</t>
  </si>
  <si>
    <t>Montáž madla trubk. (mont.)</t>
  </si>
  <si>
    <t>243</t>
  </si>
  <si>
    <t>767220900VD</t>
  </si>
  <si>
    <r>
      <rPr>
        <sz val="8"/>
        <color rgb="FF000000"/>
        <rFont val="Calibri"/>
        <family val="2"/>
        <charset val="238"/>
      </rPr>
      <t xml:space="preserve">Zábradlí  prosklené bezpeč. sklo, nerez prvky </t>
    </r>
    <r>
      <rPr>
        <sz val="8"/>
        <rFont val="Calibri"/>
        <family val="2"/>
        <charset val="238"/>
      </rPr>
      <t>(dle samostatného rozpisu oddílu 09) (mont.)</t>
    </r>
  </si>
  <si>
    <t>244</t>
  </si>
  <si>
    <t>767995101R00</t>
  </si>
  <si>
    <t>Výroba a montáž kov. atypických konstr. do 5 kg (úchyt stropních trámů) (dod.+mont.)</t>
  </si>
  <si>
    <t>245</t>
  </si>
  <si>
    <t>13611224</t>
  </si>
  <si>
    <t>Plech hladký S235JR 8,00 x 1000 x 2000 mm (dod.+mont.)</t>
  </si>
  <si>
    <t>246</t>
  </si>
  <si>
    <t>767995102R00</t>
  </si>
  <si>
    <t>Výroba a montáž kov. atypických konstr. do 10 kg (Ks01 úchyt oblouky) (dod.+mont.)</t>
  </si>
  <si>
    <t>247</t>
  </si>
  <si>
    <t>13385385</t>
  </si>
  <si>
    <t>Tyč ocelová UE 140, S235JR (dod.)</t>
  </si>
  <si>
    <t>248</t>
  </si>
  <si>
    <t>13611228</t>
  </si>
  <si>
    <t>Plech hladký S235JR 10,00 x 1000 x 2000 mm (úchyt oblouky) (dod.)</t>
  </si>
  <si>
    <t>249</t>
  </si>
  <si>
    <t>767649191R00</t>
  </si>
  <si>
    <t>Montáž doplňků dveří, samozavírače hydraulického (dod.+mont.)</t>
  </si>
  <si>
    <t>250</t>
  </si>
  <si>
    <t>54917265</t>
  </si>
  <si>
    <t>Zavírač dveří hydraulický K 214 - 14 zlatá bronz (mont.)</t>
  </si>
  <si>
    <t>251</t>
  </si>
  <si>
    <t>767120888VD</t>
  </si>
  <si>
    <t>D+M stěna kovová hliník/laminát 340x240 4díl.skládací T1.01 (mont.)</t>
  </si>
  <si>
    <t>252</t>
  </si>
  <si>
    <t>767120892VD</t>
  </si>
  <si>
    <t>D+M stěna kovová hliník/laminát 520x240 5 díl. Skládací T1.02 (mont.)</t>
  </si>
  <si>
    <t>253</t>
  </si>
  <si>
    <t>767120893VD</t>
  </si>
  <si>
    <t>D+M stěna kovová hliník/laminát 110x240 s dveřmi T1.03 (dod.+mont.)</t>
  </si>
  <si>
    <t>254</t>
  </si>
  <si>
    <t>767112902VD</t>
  </si>
  <si>
    <t>Venkovní kovové skříně tep. čerpadel 450x150x50 s 3x dveřmi 150/150, kované s nátěry kov. čerň D+M - dle samostat.popisu oddílu 09 (dod.+mont.)</t>
  </si>
  <si>
    <t>soub.</t>
  </si>
  <si>
    <t>255</t>
  </si>
  <si>
    <t>998767202R00</t>
  </si>
  <si>
    <t>Přesun hmot pro zámečnické konstr., výšky do 12 m</t>
  </si>
  <si>
    <t>Podlahy z dlaždic</t>
  </si>
  <si>
    <t>256</t>
  </si>
  <si>
    <t>771101101R00</t>
  </si>
  <si>
    <t>Vysávání podlah prům.vysavačem pro pokládku dlažby (mont.)</t>
  </si>
  <si>
    <t>257</t>
  </si>
  <si>
    <t>771101210RT1</t>
  </si>
  <si>
    <t>Penetrace podkladu pod dlažby (plocha podlahy I.NP, II.NP) (dod.+mont.)</t>
  </si>
  <si>
    <t>258</t>
  </si>
  <si>
    <t>771575119RT2</t>
  </si>
  <si>
    <t>Montáž podlah keram.,hladké, tmel, nad 60x60 cm (dod.+mont.)</t>
  </si>
  <si>
    <t>259</t>
  </si>
  <si>
    <t>771577112RS3</t>
  </si>
  <si>
    <t>Lišta hliníková podlahová koutová (101, 102, 103, 104, 107, 108, 109, 110, schod., II.NP) (dod.+mont.)</t>
  </si>
  <si>
    <t>260</t>
  </si>
  <si>
    <t>771578011RT1</t>
  </si>
  <si>
    <t>Spára podlaha - stěna, silikonem (dod.+mont.)</t>
  </si>
  <si>
    <t>261</t>
  </si>
  <si>
    <t>771579793RT3</t>
  </si>
  <si>
    <t>Příplatek za spárovací hmotu - plošně,keram.dlažba (dod.)</t>
  </si>
  <si>
    <t>262</t>
  </si>
  <si>
    <t>597623142</t>
  </si>
  <si>
    <t>Dlaždice dle výběru (typ č.1 600/1200mm,typ.č2 120/1200mm+ povrch stupňů300/1800mm) - nadstandartní dle popisu v oddílu 02 (dod.)</t>
  </si>
  <si>
    <t>263</t>
  </si>
  <si>
    <t>771577131RT2</t>
  </si>
  <si>
    <t>Hrana schodů z nerezového profilu (nadstandartní dle popisu v oddílu 02) (dod.+mont.)</t>
  </si>
  <si>
    <t>264</t>
  </si>
  <si>
    <t>771275511RT6</t>
  </si>
  <si>
    <t>Montáž keram.dlaždic a schodovek na stupnice,TM (dod.+mont.)</t>
  </si>
  <si>
    <t>265</t>
  </si>
  <si>
    <t>771275521RT6</t>
  </si>
  <si>
    <t>Montáž keramických dlaždic na podstupnice, TM (dod.+mont.)</t>
  </si>
  <si>
    <t>266</t>
  </si>
  <si>
    <t>771249111R00</t>
  </si>
  <si>
    <t>Řezání dlaždic tl. 22 mm diamantovým kotoučem (dod.+mont.)</t>
  </si>
  <si>
    <t>267</t>
  </si>
  <si>
    <t>771101210RT2</t>
  </si>
  <si>
    <t>Penetrace podkladu pod dlažby (schodišťové stupnice a podstupnice) (dod.+mont.)</t>
  </si>
  <si>
    <t>268</t>
  </si>
  <si>
    <t>771101111R00</t>
  </si>
  <si>
    <t>Vyrovnání podkladů maltou zesuché maltové směsi tloušťky do 10 mm (stupně) (mont.)</t>
  </si>
  <si>
    <t>269</t>
  </si>
  <si>
    <t>270</t>
  </si>
  <si>
    <t>771475014R00</t>
  </si>
  <si>
    <t>Obklad soklíků keram.rovných, tmel,výška 10 cm (dod.+mont.)</t>
  </si>
  <si>
    <t>271</t>
  </si>
  <si>
    <t>771479001R00</t>
  </si>
  <si>
    <t>Řezání dlaždic keramických pro soklíky (dod.+mont.)</t>
  </si>
  <si>
    <t>272</t>
  </si>
  <si>
    <t>273</t>
  </si>
  <si>
    <t>771577974R00</t>
  </si>
  <si>
    <t>Ukončovací profil  výšky 8 mm (dod.+mont.)</t>
  </si>
  <si>
    <t>274</t>
  </si>
  <si>
    <t>771575109RT0</t>
  </si>
  <si>
    <t>Montáž keramické dlažby, hladké, na tmel, 300 x 300 m (dod.+mont.)</t>
  </si>
  <si>
    <t>275</t>
  </si>
  <si>
    <t>59782220</t>
  </si>
  <si>
    <t>Dlaždice  300 x 300 x 8 mm (dod.</t>
  </si>
  <si>
    <t>276</t>
  </si>
  <si>
    <t>998771102R00</t>
  </si>
  <si>
    <t>Přesun hmot pro podlahy z dlaždic, výšky do 12 m</t>
  </si>
  <si>
    <t>Obklady (keramické)</t>
  </si>
  <si>
    <t>277</t>
  </si>
  <si>
    <t>781101210RT2</t>
  </si>
  <si>
    <t>Penetrace podkladu pod obklady OB.03 103, 105, 106, 107, 111, 112, 207, 208, 210 (dod.+mont.)</t>
  </si>
  <si>
    <t>278</t>
  </si>
  <si>
    <t>781111115R00</t>
  </si>
  <si>
    <t>Otvor v obkladačce diamant.korunkou prům.do 30 mm (dod.+mont.)</t>
  </si>
  <si>
    <t>279</t>
  </si>
  <si>
    <t>781111116R00</t>
  </si>
  <si>
    <t>Otvor v obkladačce diamant.korunkou prům.do 90 mm (dod.+mont.)</t>
  </si>
  <si>
    <t>280</t>
  </si>
  <si>
    <t>781475124RT2</t>
  </si>
  <si>
    <t>Obklad vnitřní stěn keramický, do tmele, 60 x 120 cm OB.03 (dod.+mont.)</t>
  </si>
  <si>
    <t>281</t>
  </si>
  <si>
    <t>Penetrace podkladu pod obklady OB.04 105, 106, 109, 110, 111, 112, 205, 207, 218 (dod.+mont.)</t>
  </si>
  <si>
    <t>282</t>
  </si>
  <si>
    <t>781475127RV6</t>
  </si>
  <si>
    <t>Obklad vnitřní stěn keramický, do tmele, 120 x 120 cm OB.04 (dod.+mont.)</t>
  </si>
  <si>
    <t>283</t>
  </si>
  <si>
    <t>781479705RT3</t>
  </si>
  <si>
    <t>Přípl.za spárovací hmotu-plošně,keram.vnitř.obklad (dod.+mont.)</t>
  </si>
  <si>
    <t>284</t>
  </si>
  <si>
    <t>781479711R00</t>
  </si>
  <si>
    <t>Příplatek k obkladu stěn keram.,za plochu do 10 m2 (dod.+mont.)</t>
  </si>
  <si>
    <t>285</t>
  </si>
  <si>
    <t>Dlaždice 60x120 dle výběru (typ č.1 600/1200mm) - nadstandartní dle popisu v oddílu 02 (dod.)</t>
  </si>
  <si>
    <t>286</t>
  </si>
  <si>
    <t>597623141</t>
  </si>
  <si>
    <t>Dlaždice 12x120 dle výběru (typ.č2 120/1200mm) - nadstandartní dle popisu v oddílu 02 (dod.)</t>
  </si>
  <si>
    <t>287</t>
  </si>
  <si>
    <t>Penetrace podkladu pod obklady OB.05 108, 202, 203, 209, 211 (dod.+mont.)</t>
  </si>
  <si>
    <t>288</t>
  </si>
  <si>
    <t>781475116RT2</t>
  </si>
  <si>
    <t xml:space="preserve">Provedení keramického obkladu vnitřních stěn do tmele, 300 x 300 mm OB.05 </t>
  </si>
  <si>
    <t>289</t>
  </si>
  <si>
    <t>Přípl.za spárovací hmotu-plošně,keram.vnitř.obklad (dod.)</t>
  </si>
  <si>
    <t>290</t>
  </si>
  <si>
    <t>Příplatek k obkladu stěn keram.,za plochu do 10 m2 (mont.)</t>
  </si>
  <si>
    <t>291</t>
  </si>
  <si>
    <t>597813620</t>
  </si>
  <si>
    <t>Obkládačka Color  300 x 300 mm šedá mat (dod.+mont.)</t>
  </si>
  <si>
    <t>292</t>
  </si>
  <si>
    <t>781497132RS5</t>
  </si>
  <si>
    <t>Lišta nerezová rohová k obkladům (dod.+mont.)</t>
  </si>
  <si>
    <t>293</t>
  </si>
  <si>
    <t>998781102R00</t>
  </si>
  <si>
    <t>Přesun hmot pro obklady keramické, výšky do 12 m (dod.+mont.)</t>
  </si>
  <si>
    <t>Nátěry</t>
  </si>
  <si>
    <t>294</t>
  </si>
  <si>
    <t>783782206R00</t>
  </si>
  <si>
    <t>Nátěr tesařských konstrukcí Bochemitem QB Hobby 2x - krov,stropní trámy (dod.+mont.)</t>
  </si>
  <si>
    <t>295</t>
  </si>
  <si>
    <t>783126151RT4</t>
  </si>
  <si>
    <t>Nátěr syntetický OK plnostěn. "D" dvojnás., Paulín (ocel.dveře, zárubně) (dod.+mont.)</t>
  </si>
  <si>
    <t>296</t>
  </si>
  <si>
    <t>783125730R00</t>
  </si>
  <si>
    <t>Nátěr syntetický OK "C" nebo "CC" základní (dod.+mont.)</t>
  </si>
  <si>
    <t>297</t>
  </si>
  <si>
    <t>783626200RX1</t>
  </si>
  <si>
    <t>Nátěr lazurovací truhlářských výrobků 2x lakování OB.01 (dod.+mont.)</t>
  </si>
  <si>
    <t>298</t>
  </si>
  <si>
    <t>783851223R00</t>
  </si>
  <si>
    <t>Nátěr epoxidový betonových podlah Ekopox 640 (podlaha pod plošinou) (dod.+mont.)</t>
  </si>
  <si>
    <t>Malby</t>
  </si>
  <si>
    <t>299</t>
  </si>
  <si>
    <t>784161501R00</t>
  </si>
  <si>
    <t>Penetrace podkladu nátěrem  1 x (strop SDK, omítky, stěny SDK) (dod.+mont.)</t>
  </si>
  <si>
    <t>300</t>
  </si>
  <si>
    <t>784165612R00</t>
  </si>
  <si>
    <t>Malba , bílá, bez penetrace, 2x (dod.+mont.)</t>
  </si>
  <si>
    <t>Čalounické úpravy</t>
  </si>
  <si>
    <t>301</t>
  </si>
  <si>
    <t>786613343R00</t>
  </si>
  <si>
    <t>Předokenní roleta,pod omítku, el. pohon, 115x165cm (dod.+mont.)</t>
  </si>
  <si>
    <t>302</t>
  </si>
  <si>
    <t>786690660VD</t>
  </si>
  <si>
    <t>Polepy vnitř. dveří dle samostat.popisu oddílu 09 (mont.)</t>
  </si>
  <si>
    <t>Lešení a stavební výtahy</t>
  </si>
  <si>
    <t>303</t>
  </si>
  <si>
    <t>941941041R00</t>
  </si>
  <si>
    <t>Montáž lešení leh.řad.s podlahami,š.1,2 m, H 10 m (dod.+mont.)</t>
  </si>
  <si>
    <t>304</t>
  </si>
  <si>
    <t>941941291R00</t>
  </si>
  <si>
    <t>Příplatek za každý měsíc použití lešení k pol.1041 (dod.+mont.)</t>
  </si>
  <si>
    <t>305</t>
  </si>
  <si>
    <t>941941841R00</t>
  </si>
  <si>
    <t>Demontáž lešení leh.řad.s podlahami,š.1,2 m,H 10 m (mont.)</t>
  </si>
  <si>
    <t>306</t>
  </si>
  <si>
    <t>944944011R00</t>
  </si>
  <si>
    <t>Montáž ochranné sítě z umělých vláken (mont.)</t>
  </si>
  <si>
    <t>307</t>
  </si>
  <si>
    <t>944944031R00</t>
  </si>
  <si>
    <t>Příplatek za každý měsíc použití sítí k pol. 4011 (dod.)</t>
  </si>
  <si>
    <t>308</t>
  </si>
  <si>
    <t>944944081R00</t>
  </si>
  <si>
    <t>Demontáž ochranné sítě z umělých vláken (mont.)</t>
  </si>
  <si>
    <t>Různé dokončovací konstrukce a práce na pozemních stavbách</t>
  </si>
  <si>
    <t>309</t>
  </si>
  <si>
    <t>952901111R00</t>
  </si>
  <si>
    <t>Vyčištění budov o výšce podlaží do 4 m</t>
  </si>
  <si>
    <t>310</t>
  </si>
  <si>
    <t>953941121R00</t>
  </si>
  <si>
    <t>Plechy nárožní ochranné nerez 60/60</t>
  </si>
  <si>
    <t>311</t>
  </si>
  <si>
    <t>952120300VD</t>
  </si>
  <si>
    <t>Zakrývání povrchů dočasně plachtou vč. Odstranění(střecha soused)</t>
  </si>
  <si>
    <t>Prorážení otvorů a ostatní bourací práce</t>
  </si>
  <si>
    <t>312</t>
  </si>
  <si>
    <t>978013191R00</t>
  </si>
  <si>
    <t>Otlučení omítek vnitřních stěn v rozsahu do 100 %</t>
  </si>
  <si>
    <t>H01</t>
  </si>
  <si>
    <t>Budovy občanské výstavby</t>
  </si>
  <si>
    <t>313</t>
  </si>
  <si>
    <t>998011002R00</t>
  </si>
  <si>
    <t>Přesun hmot pro budovy zděné výšky do 12 m</t>
  </si>
  <si>
    <t>M33</t>
  </si>
  <si>
    <t>Montáže dopravních zařízení a vah</t>
  </si>
  <si>
    <t>315</t>
  </si>
  <si>
    <t>331260800VD</t>
  </si>
  <si>
    <t>D+M vertikální zdvižná plošina dle samostat rozpisz oddíl č.09</t>
  </si>
  <si>
    <t>S</t>
  </si>
  <si>
    <t>Přesuny sutí</t>
  </si>
  <si>
    <t>316</t>
  </si>
  <si>
    <t>979086112R00</t>
  </si>
  <si>
    <t>Nakládání nebo překládání suti a vybouraných hmot (bourané omítky,základy)</t>
  </si>
  <si>
    <t>317</t>
  </si>
  <si>
    <t>979081111R00</t>
  </si>
  <si>
    <t>Odvoz suti a vybour. hmot na skládku do 1 km</t>
  </si>
  <si>
    <t>318</t>
  </si>
  <si>
    <t>979081121R00</t>
  </si>
  <si>
    <t>Příplatek k odvozu za každý další 1 km (5 km)</t>
  </si>
  <si>
    <t>319</t>
  </si>
  <si>
    <t>979999973R00</t>
  </si>
  <si>
    <t>Poplatek za uložení, zemina a kamení, (skup.170504)</t>
  </si>
  <si>
    <t>320</t>
  </si>
  <si>
    <t>979082111R00</t>
  </si>
  <si>
    <t>Vnitrostaveništní doprava suti do 10 m</t>
  </si>
  <si>
    <t xml:space="preserve">D E M O L I C E </t>
  </si>
  <si>
    <t>(původní budova)</t>
  </si>
  <si>
    <t>321</t>
  </si>
  <si>
    <t>02</t>
  </si>
  <si>
    <t>765920980VD</t>
  </si>
  <si>
    <t>Příplatek k demontáži AZC -ochr. pomůcky, třídění odpadu (dle poppisu v tech.zprávě B)</t>
  </si>
  <si>
    <t>sb.</t>
  </si>
  <si>
    <t xml:space="preserve">Demolice </t>
  </si>
  <si>
    <t>322</t>
  </si>
  <si>
    <t>981011312R00</t>
  </si>
  <si>
    <t>Demolice budov,zdivo,podíl kce.do 15%,MVC,post.roz</t>
  </si>
  <si>
    <t xml:space="preserve">Přesuny sutí </t>
  </si>
  <si>
    <t>323</t>
  </si>
  <si>
    <t>Nakládání nebo překládání suti a vybouraných hmot</t>
  </si>
  <si>
    <t>324</t>
  </si>
  <si>
    <t>325</t>
  </si>
  <si>
    <t>Příplatek k odvozu za každý další 1 km (5km)</t>
  </si>
  <si>
    <t>326</t>
  </si>
  <si>
    <t>979093111R00</t>
  </si>
  <si>
    <t>Uložení suti na skládku bez zhutnění</t>
  </si>
  <si>
    <t>327</t>
  </si>
  <si>
    <t>979990107R00</t>
  </si>
  <si>
    <t>Poplatek za uložení suti - směs betonu, cihel, dřeva, skupina odpadu 170904</t>
  </si>
  <si>
    <t>328</t>
  </si>
  <si>
    <t>979990201R00</t>
  </si>
  <si>
    <t>Poplatek za uložení suti - azbestocementové výrobky, skupina odpadu 170605</t>
  </si>
  <si>
    <t>329</t>
  </si>
  <si>
    <t>979990161R00</t>
  </si>
  <si>
    <t>Poplatek za uložení - dřevo, skupina odpadu 170201</t>
  </si>
  <si>
    <t>330</t>
  </si>
  <si>
    <t>979951111R00</t>
  </si>
  <si>
    <t>Výkup kovů - železný šrot tl. do 4 mm</t>
  </si>
  <si>
    <t>O3</t>
  </si>
  <si>
    <t xml:space="preserve">Z P E V N Ě N É   P L O C H Y  </t>
  </si>
  <si>
    <t>(úpravy pozemku města Bystré)</t>
  </si>
  <si>
    <t>Přípravné a přidružené práce</t>
  </si>
  <si>
    <t>331</t>
  </si>
  <si>
    <t>03</t>
  </si>
  <si>
    <t>113106221R00</t>
  </si>
  <si>
    <t>Rozebrání dlažeb z drobných kostek v kam. těženém</t>
  </si>
  <si>
    <t>332</t>
  </si>
  <si>
    <t>113106231R00</t>
  </si>
  <si>
    <t>Rozebrání dlažeb ze zámkové dlažby v kamenivu</t>
  </si>
  <si>
    <t>333</t>
  </si>
  <si>
    <t>113107315R00</t>
  </si>
  <si>
    <t>Odstranění podkladu pl. 50 m2,kam.těžené tl.15 cm (okap.chodník</t>
  </si>
  <si>
    <t>334</t>
  </si>
  <si>
    <t>113107540R00</t>
  </si>
  <si>
    <t>Odstranění podkladu pl. 50 m2,kam.drcené tl.40 cm (plochy)</t>
  </si>
  <si>
    <t>335</t>
  </si>
  <si>
    <t>113202111R00</t>
  </si>
  <si>
    <t>Vytrhání obrub obrubníků silničních</t>
  </si>
  <si>
    <t>336</t>
  </si>
  <si>
    <t>121101101R00</t>
  </si>
  <si>
    <t>Sejmutí ornice s přemístěním do 50 m</t>
  </si>
  <si>
    <t>337</t>
  </si>
  <si>
    <t>122201101R00</t>
  </si>
  <si>
    <t>Odkopávky nezapažené v hor. 3 do 100 m3</t>
  </si>
  <si>
    <t>338</t>
  </si>
  <si>
    <t>339</t>
  </si>
  <si>
    <t>Nakládání výkopku z hor. 1 ÷ 4 v množství do 100 m3</t>
  </si>
  <si>
    <t>340</t>
  </si>
  <si>
    <t>162701105R00</t>
  </si>
  <si>
    <t>Vodorovné přemístění výkopku z hor.1-4 do 10000 m</t>
  </si>
  <si>
    <t>341</t>
  </si>
  <si>
    <t>162701109R00</t>
  </si>
  <si>
    <t>Příplatek k vod. přemístění hor.1-4 za další 1 km (20km)</t>
  </si>
  <si>
    <t>342</t>
  </si>
  <si>
    <t>343</t>
  </si>
  <si>
    <t>181301102R00</t>
  </si>
  <si>
    <t>Rozprostření ornice, rovina, tl. 10-15 cm,do 500m2</t>
  </si>
  <si>
    <t>344</t>
  </si>
  <si>
    <t>180402111R00</t>
  </si>
  <si>
    <t>Založení trávníku parkového výsevem v rovině</t>
  </si>
  <si>
    <t>345</t>
  </si>
  <si>
    <t>00572400</t>
  </si>
  <si>
    <t>Směs travní parková I. běžná zátěž PROFI</t>
  </si>
  <si>
    <t>Podkladní vrstvy komunikací, letišť a ploch</t>
  </si>
  <si>
    <t>346</t>
  </si>
  <si>
    <t>564261111R00</t>
  </si>
  <si>
    <t>Podklad ze štěrkopísku po zhutnění tloušťky 20 cm (T5,T3)</t>
  </si>
  <si>
    <t>347</t>
  </si>
  <si>
    <t>564761111R00</t>
  </si>
  <si>
    <t>Podklad z kameniva drceného vel.16-32 mm,tl. 20 cm</t>
  </si>
  <si>
    <t>Kryty pozemních komunikací, letišť a ploch dlážděných (předlažby)</t>
  </si>
  <si>
    <t>348</t>
  </si>
  <si>
    <t>591211111R00</t>
  </si>
  <si>
    <t>Kladení dlažby drobné kostky,lože z kamen.tl. 5 cm (nová dl.+předláždění)</t>
  </si>
  <si>
    <t>349</t>
  </si>
  <si>
    <t>58380130</t>
  </si>
  <si>
    <t>Kostka dlažební žulová štípaná, drobná 100 až 120 mm, třída II</t>
  </si>
  <si>
    <t>350</t>
  </si>
  <si>
    <t>596841111RT4</t>
  </si>
  <si>
    <t>Kladení dlažby z dlaždic kom.pro pěší do lože z MC</t>
  </si>
  <si>
    <t>351</t>
  </si>
  <si>
    <t>639571215R00</t>
  </si>
  <si>
    <t>Kačírek pro okapový chodník tl. 150 mm</t>
  </si>
  <si>
    <t>352</t>
  </si>
  <si>
    <t>639571120R00</t>
  </si>
  <si>
    <t>Podklad pod okapový chodník ze štěrku tl.200 mm</t>
  </si>
  <si>
    <t>353</t>
  </si>
  <si>
    <t>639571311R00</t>
  </si>
  <si>
    <t>Okapový chodník - textilie proti prorůstání 45g/m2</t>
  </si>
  <si>
    <t>Doplňující konstrukce a práce na pozemních komunikacích a zpevněných plochách</t>
  </si>
  <si>
    <t>354</t>
  </si>
  <si>
    <t>916561111RT4</t>
  </si>
  <si>
    <t>Osazení záhon.obrubníků do lože z C 12/15 s opěrou (okapový chodník vč.obrubníku 5x25</t>
  </si>
  <si>
    <t>H22</t>
  </si>
  <si>
    <t>Komunikace pozemní a letiště</t>
  </si>
  <si>
    <t>355</t>
  </si>
  <si>
    <t>998223011R00</t>
  </si>
  <si>
    <t>Přesun hmot, pozemní komunikace, kryt dlážděný</t>
  </si>
  <si>
    <t>356</t>
  </si>
  <si>
    <t>357</t>
  </si>
  <si>
    <t>358</t>
  </si>
  <si>
    <t>Příplatek k odvozu za každý další 1 km (20km)</t>
  </si>
  <si>
    <t>359</t>
  </si>
  <si>
    <t>360</t>
  </si>
  <si>
    <t xml:space="preserve">P O L O Ž K O V Ý   R O Z P O Č E T </t>
  </si>
  <si>
    <t>VYTÁPĚNÍ</t>
  </si>
  <si>
    <t>Zpracováno dle podkladů dne 16.08.2024</t>
  </si>
  <si>
    <t>Pavel Choutka</t>
  </si>
  <si>
    <t xml:space="preserve">C E L K O V Á  R E K O N S T R U K C E   O B J E K T U č.p.60  B Y S T R É </t>
  </si>
  <si>
    <t>dph 15%</t>
  </si>
  <si>
    <t>p.č.</t>
  </si>
  <si>
    <t>číslo</t>
  </si>
  <si>
    <t>MJ</t>
  </si>
  <si>
    <t>Cena/MJ</t>
  </si>
  <si>
    <t>celkem</t>
  </si>
  <si>
    <t>požky</t>
  </si>
  <si>
    <t>(Kč)</t>
  </si>
  <si>
    <t>Díl:</t>
  </si>
  <si>
    <t>731</t>
  </si>
  <si>
    <t>Kotelny</t>
  </si>
  <si>
    <t>722181234RT9</t>
  </si>
  <si>
    <t>Izolace návleková MIRELON PET tl. stěny 20 mm vnitřní průměr 28 mm</t>
  </si>
  <si>
    <t>733113115R00</t>
  </si>
  <si>
    <t xml:space="preserve">Příplatek za zhotovení přípojky DN 25 </t>
  </si>
  <si>
    <t>TČ+Zásobník TV+HVDT:2+2+4</t>
  </si>
  <si>
    <t>733163105R00</t>
  </si>
  <si>
    <t xml:space="preserve">Potrubí z měděných trubek vytápění D 28 x 1,5 mm </t>
  </si>
  <si>
    <t>2*14</t>
  </si>
  <si>
    <t>1963135231</t>
  </si>
  <si>
    <t xml:space="preserve">Trubka měděná  chlazení 12 x 1 mm </t>
  </si>
  <si>
    <t>1963135261</t>
  </si>
  <si>
    <t xml:space="preserve">Trubka měděná chlazení 22 x 1 mm </t>
  </si>
  <si>
    <t>733164101RT11</t>
  </si>
  <si>
    <t>Montáž potrubí z měděných trubek chlazení D 6-12mm pajením na tvrdo</t>
  </si>
  <si>
    <t>733164104RT11</t>
  </si>
  <si>
    <t>Montáž potrubí z měděných trubek chlazení D 22 mm pájením na tvrdo</t>
  </si>
  <si>
    <t>TČ</t>
  </si>
  <si>
    <t>Venkovní splitová jednotka 8 kW (dle výpisu oddíl 04-vytápění čísl. 01)</t>
  </si>
  <si>
    <t>kpl</t>
  </si>
  <si>
    <t xml:space="preserve">Zásobník TV 500 l vč. příslušenství </t>
  </si>
  <si>
    <t>Vnitřní splitová jednotka hydrobox (dle výpisu oddíl 04-vytápění čísl. 02)</t>
  </si>
  <si>
    <t xml:space="preserve">Konzole tepelného čerpadla </t>
  </si>
  <si>
    <t xml:space="preserve">Propojení elektroinstalace zdroje tepla </t>
  </si>
  <si>
    <t xml:space="preserve">Montáž tepelného čerpadla, vakuování potrubí </t>
  </si>
  <si>
    <t xml:space="preserve">Materiál uchycení a upevnění, režijní materiál </t>
  </si>
  <si>
    <t>900      T03</t>
  </si>
  <si>
    <t>HZS Uvedení spotřebiče do provozu</t>
  </si>
  <si>
    <t>soub</t>
  </si>
  <si>
    <t>904      R01</t>
  </si>
  <si>
    <t>Hzs-zkousky v ramci montaz.praci Komplexni vyzkouseni</t>
  </si>
  <si>
    <t>h</t>
  </si>
  <si>
    <t>732</t>
  </si>
  <si>
    <t>Strojovny</t>
  </si>
  <si>
    <t>732331513R00</t>
  </si>
  <si>
    <t xml:space="preserve">Nádoby expanzní tlak.s memb.Expanzomat, 25 l </t>
  </si>
  <si>
    <t>soubor</t>
  </si>
  <si>
    <t>732339002T00</t>
  </si>
  <si>
    <t xml:space="preserve">Stěnový držák expanzní nádoby 8-25l </t>
  </si>
  <si>
    <t>732339003T00</t>
  </si>
  <si>
    <t xml:space="preserve">Servisní ventil expanzní nádoby se zajištěním </t>
  </si>
  <si>
    <t>732339102R00</t>
  </si>
  <si>
    <t xml:space="preserve">Montáž nádoby expanzní tlakové 25 l. </t>
  </si>
  <si>
    <t>732429111R00</t>
  </si>
  <si>
    <t xml:space="preserve">Montáž čerpadel oběhových spirálních, DN 25 </t>
  </si>
  <si>
    <t>426109021</t>
  </si>
  <si>
    <t xml:space="preserve">Oběhové čerpadlo Q=1,5m3/h; p=30 kPa </t>
  </si>
  <si>
    <t>733</t>
  </si>
  <si>
    <t>Rozvod potrubí</t>
  </si>
  <si>
    <t>722163105R00</t>
  </si>
  <si>
    <t xml:space="preserve">Potrubí z měděných vodovod. trubek D 28 x 1,5 mm </t>
  </si>
  <si>
    <t>722163106R00</t>
  </si>
  <si>
    <t xml:space="preserve">Potrubí z měděných vodovod. trubek D 35 x 1,5 mm </t>
  </si>
  <si>
    <t>722181234RU2</t>
  </si>
  <si>
    <t>Izolace návleková MIRELON PET tl. stěny 20 mm vnitřní průměr 35 mm</t>
  </si>
  <si>
    <t>722182004R00</t>
  </si>
  <si>
    <t xml:space="preserve">Montáž izol.skruží na potrubí přímé DN 40,sam.spoj </t>
  </si>
  <si>
    <t>12+16</t>
  </si>
  <si>
    <t>722182094R00</t>
  </si>
  <si>
    <t xml:space="preserve">Příplatek za montáž izolačních tvarovek DN 40 </t>
  </si>
  <si>
    <t>722182200R00</t>
  </si>
  <si>
    <t xml:space="preserve">Výroba izolační tvarovky do DN 40 </t>
  </si>
  <si>
    <t>900      T00</t>
  </si>
  <si>
    <t>HZS Pomocné práce - sekání, bourání</t>
  </si>
  <si>
    <t>734</t>
  </si>
  <si>
    <t>Armatury</t>
  </si>
  <si>
    <t>734209103V1</t>
  </si>
  <si>
    <t>Montáž armatur závitových,s 1závitem, G 1/2 včetně ventilu odvzdušňovacího automatického</t>
  </si>
  <si>
    <t>734209103V2</t>
  </si>
  <si>
    <t>Montáž armatur závitových,s 1závitem, G 1/2 včetně kohoutu vypouštěcího</t>
  </si>
  <si>
    <t>734209115V01</t>
  </si>
  <si>
    <t>Montáž armatur závitových,se 2závity, G 1 včetně kulového kohoutu</t>
  </si>
  <si>
    <t>734209115V02</t>
  </si>
  <si>
    <t>Montáž armatur závitových,se 2závity, G 1 včetně cyklonového filtru s magnetem</t>
  </si>
  <si>
    <t>734209116V01</t>
  </si>
  <si>
    <t>Montáž armatur závitových,se 2závity, G 5/4 včetně kulového kohoutu</t>
  </si>
  <si>
    <t>734209116V2</t>
  </si>
  <si>
    <t>Montáž armatur závitových,se 2závity, G 5/4 včetně zpětné klapky</t>
  </si>
  <si>
    <t>734293134R00</t>
  </si>
  <si>
    <t xml:space="preserve">Ventil směš.třícest.+ser, Kvs  8,DN 25 </t>
  </si>
  <si>
    <t>736</t>
  </si>
  <si>
    <t>Podlahové vytápění</t>
  </si>
  <si>
    <t>736312141R00</t>
  </si>
  <si>
    <t xml:space="preserve">Systémová izolační deska IVAR.SOLOTOP </t>
  </si>
  <si>
    <t>275*1,15</t>
  </si>
  <si>
    <t>736313001T00</t>
  </si>
  <si>
    <t xml:space="preserve">Okrajový dilatační pás </t>
  </si>
  <si>
    <t>281*1,15</t>
  </si>
  <si>
    <t>736313002T00</t>
  </si>
  <si>
    <t xml:space="preserve">Fixační příchytka na potrubí </t>
  </si>
  <si>
    <t>736313134R00</t>
  </si>
  <si>
    <t xml:space="preserve">Potrubí IVAR.ALPEX-TURATEC, D 16 x 2 mm, do desky </t>
  </si>
  <si>
    <t>736313912R00</t>
  </si>
  <si>
    <t xml:space="preserve">Ochranná trubka PE IVAR.HK 1620, D 16-20 mm </t>
  </si>
  <si>
    <t>736316348R00</t>
  </si>
  <si>
    <t xml:space="preserve">Sestava roz./sběr.IVAR.CS 553 VP, 9 cest.vč.skříně </t>
  </si>
  <si>
    <t>736316349R00</t>
  </si>
  <si>
    <t xml:space="preserve">Sestava roz./sběr.IVAR.CS 553 VP,10 cest.vč.skříně </t>
  </si>
  <si>
    <t>736316912R00</t>
  </si>
  <si>
    <t xml:space="preserve">Šroubení svěrné na ALPEX IVAR.TA 4420 16 x 2 mm </t>
  </si>
  <si>
    <t>736316923R00</t>
  </si>
  <si>
    <t xml:space="preserve">Kit dvou kulových uzávěrů IVAR FIV.9723 R, DN 32 </t>
  </si>
  <si>
    <t>736316925R00</t>
  </si>
  <si>
    <t xml:space="preserve">Šroubení s teploměrem IVAR.AC 637 N, DN 32x25 </t>
  </si>
  <si>
    <t>736316927R00</t>
  </si>
  <si>
    <t xml:space="preserve">Ukončení rozdělovače IVAR.CS 554/1 DN 25 </t>
  </si>
  <si>
    <t>900      T05</t>
  </si>
  <si>
    <t>HZS Vyregulování podlahového vytápění</t>
  </si>
  <si>
    <t>904      R02</t>
  </si>
  <si>
    <t>Hzs-zkousky v ramci montaz.praci Topná zkouška</t>
  </si>
  <si>
    <t>738</t>
  </si>
  <si>
    <t>MaR</t>
  </si>
  <si>
    <t>dod</t>
  </si>
  <si>
    <t xml:space="preserve">Regulace podlahového vytápění </t>
  </si>
  <si>
    <t>900      T06</t>
  </si>
  <si>
    <t>HZS Montáž a propojení elektro</t>
  </si>
  <si>
    <t>798</t>
  </si>
  <si>
    <t>Přípočty, odpočty</t>
  </si>
  <si>
    <t>732349102R00</t>
  </si>
  <si>
    <t xml:space="preserve">Montáž anuloidu II - průtok 8 m3/hod </t>
  </si>
  <si>
    <t xml:space="preserve">Ventil rozdělovací třícest.+servo. Kv 8,DN 25 </t>
  </si>
  <si>
    <t xml:space="preserve">Anuloid  4m3/h </t>
  </si>
  <si>
    <t>799</t>
  </si>
  <si>
    <t>Ostatní</t>
  </si>
  <si>
    <t>Dokumentace</t>
  </si>
  <si>
    <t>Pomocná dokumentace a dokumentace skutečného provedení</t>
  </si>
  <si>
    <t xml:space="preserve">rozpočtová rezerva pro skryté vady z důvodu rekonsturkce </t>
  </si>
  <si>
    <t>ZTI</t>
  </si>
  <si>
    <t>O4</t>
  </si>
  <si>
    <t>713</t>
  </si>
  <si>
    <t>722181224RT7</t>
  </si>
  <si>
    <t>Izolace návleková MIRELON POLAR tl. stěny 20 mm vnitřní průměr 22 mm</t>
  </si>
  <si>
    <t>722181224RT8</t>
  </si>
  <si>
    <t>Izolace návleková MIRELON POLAR tl. stěny 20 mm vnitřní průměr 25 mm</t>
  </si>
  <si>
    <t>722181224RU1</t>
  </si>
  <si>
    <t>Izolace návleková MIRELON POLAR tl. stěny 20 mm vnitřní průměr 32 mm</t>
  </si>
  <si>
    <t>722181224RV9</t>
  </si>
  <si>
    <t>Izolace návleková MIRELON POLAR tl. stěny 20 mm vnitřní průměr 40 mm</t>
  </si>
  <si>
    <t>722182001R00</t>
  </si>
  <si>
    <t xml:space="preserve">Montáž izol.skruží na potrubí přímé DN 25,sam.spoj </t>
  </si>
  <si>
    <t>998713202R00</t>
  </si>
  <si>
    <t>721</t>
  </si>
  <si>
    <t>Vnitřní kanalizace</t>
  </si>
  <si>
    <t>721176101R00</t>
  </si>
  <si>
    <t xml:space="preserve">Potrubí HT připojovací D 32 x 1,8 mm </t>
  </si>
  <si>
    <t>721176102R00</t>
  </si>
  <si>
    <t xml:space="preserve">Potrubí HT připojovací D 40 x 1,8 mm </t>
  </si>
  <si>
    <t>721176103R00</t>
  </si>
  <si>
    <t xml:space="preserve">Potrubí HT připojovací D 50 x 1,8 mm </t>
  </si>
  <si>
    <t>721176104R00</t>
  </si>
  <si>
    <t xml:space="preserve">Potrubí HT připojovací D 75 x 1,9 mm </t>
  </si>
  <si>
    <t>721176105R00</t>
  </si>
  <si>
    <t xml:space="preserve">Potrubí HT připojovací D 110 x 2,7 mm </t>
  </si>
  <si>
    <t>721176115R00</t>
  </si>
  <si>
    <t xml:space="preserve">Potrubí HT odpadní svislé D 110 x 2,7 mm </t>
  </si>
  <si>
    <t>721176222R00</t>
  </si>
  <si>
    <t xml:space="preserve">Potrubí KG svodné (ležaté) v zemi D 110 x 3,2 mm </t>
  </si>
  <si>
    <t>721176223R00</t>
  </si>
  <si>
    <t xml:space="preserve">Potrubí KG svodné (ležaté) v zemi D 125 x 3,2 mm </t>
  </si>
  <si>
    <t>721194104R00</t>
  </si>
  <si>
    <t xml:space="preserve">Vyvedení odpadních výpustek D 40 x 1,8 </t>
  </si>
  <si>
    <t>721194105R00</t>
  </si>
  <si>
    <t xml:space="preserve">Vyvedení odpadních výpustek D 50 x 1,8 </t>
  </si>
  <si>
    <t>721194109R00</t>
  </si>
  <si>
    <t xml:space="preserve">Vyvedení odpadních výpustek D 110 x 2,3 </t>
  </si>
  <si>
    <t>721273200R00</t>
  </si>
  <si>
    <t xml:space="preserve">Souprava ventilační střešní HL </t>
  </si>
  <si>
    <t>721290111R00</t>
  </si>
  <si>
    <t xml:space="preserve">Zkouška těsnosti kanalizace vodou DN 125 </t>
  </si>
  <si>
    <t>721290123R00</t>
  </si>
  <si>
    <t xml:space="preserve">Zkouška těsnosti kanalizace kouřem DN 300 </t>
  </si>
  <si>
    <t xml:space="preserve">Zemní práce pro svodné potrubí </t>
  </si>
  <si>
    <t xml:space="preserve">Zápachová uzávěrka suchá (klima) </t>
  </si>
  <si>
    <t>998721202R00</t>
  </si>
  <si>
    <t xml:space="preserve">Přesun hmot pro vnitřní kanalizaci, výšky do 12 m </t>
  </si>
  <si>
    <t>900      RT2</t>
  </si>
  <si>
    <t>HZS Práce v tarifní třídě 5</t>
  </si>
  <si>
    <t>7212</t>
  </si>
  <si>
    <t>Kanalizační přípojka</t>
  </si>
  <si>
    <t xml:space="preserve">Montáž a propojení elektro </t>
  </si>
  <si>
    <t>Wilo</t>
  </si>
  <si>
    <t>Přečerpávací stanice Wilo-DrainLift SANI-S.11M/1</t>
  </si>
  <si>
    <t xml:space="preserve">Wilo Control EC-L1 </t>
  </si>
  <si>
    <t xml:space="preserve">Napojení na stávající kanalizační přípojku </t>
  </si>
  <si>
    <t xml:space="preserve">Zemní práce pro šachtu </t>
  </si>
  <si>
    <t xml:space="preserve">Montáž a propojení přečerpávací stanice </t>
  </si>
  <si>
    <t xml:space="preserve">Kanalizační šoupě DN 80 </t>
  </si>
  <si>
    <t xml:space="preserve">Kanalizační šoupě plast DN150 </t>
  </si>
  <si>
    <t>Plastová kanalizační šachta pro přečerpávací jednotku</t>
  </si>
  <si>
    <t>subdodávka</t>
  </si>
  <si>
    <t xml:space="preserve">Pročištění stávající kanalizační přípojky </t>
  </si>
  <si>
    <t>722</t>
  </si>
  <si>
    <t>Vnitřní vodovod</t>
  </si>
  <si>
    <t>722172611R00</t>
  </si>
  <si>
    <t xml:space="preserve">Potrubí z PPR Instaplast, studená, D 20x2,8 mm </t>
  </si>
  <si>
    <t>722172612R00</t>
  </si>
  <si>
    <t xml:space="preserve">Potrubí z PPR Instaplast, studená, D 25x3,5 mm </t>
  </si>
  <si>
    <t>722172613R00</t>
  </si>
  <si>
    <t xml:space="preserve">Potrubí z PPR Instaplast, studená, D 32x4,4 mm </t>
  </si>
  <si>
    <t>722172614R00</t>
  </si>
  <si>
    <t xml:space="preserve">Potrubí z PPR Instaplast, studená, D 40x5,5 mm </t>
  </si>
  <si>
    <t>722172631R00</t>
  </si>
  <si>
    <t xml:space="preserve">Potrubí z PPR Instaplast, teplá, D 20x3,4 mm </t>
  </si>
  <si>
    <t>722172632R00</t>
  </si>
  <si>
    <t xml:space="preserve">Potrubí z PPR Instaplast, teplá, D 25x4,2 mm </t>
  </si>
  <si>
    <t>722172633R00</t>
  </si>
  <si>
    <t xml:space="preserve">Potrubí z PPR Instaplast, teplá, D 32x5,4 mm </t>
  </si>
  <si>
    <t>722190222R00</t>
  </si>
  <si>
    <t xml:space="preserve">Přípojky vodovodní pro pevné připojení DN 20 </t>
  </si>
  <si>
    <t>722190224R00</t>
  </si>
  <si>
    <t xml:space="preserve">Přípojky vodovodní pro pevné připojení DN 32 </t>
  </si>
  <si>
    <t>722190225R00</t>
  </si>
  <si>
    <t xml:space="preserve">Přípojky vodovodní pro pevné připojení DN 40 </t>
  </si>
  <si>
    <t>722190401R00</t>
  </si>
  <si>
    <t xml:space="preserve">Vyvedení a upevnění výpustek DN 15 </t>
  </si>
  <si>
    <t>722190403R00</t>
  </si>
  <si>
    <t xml:space="preserve">Vyvedení a upevnění výpustek DN 25 </t>
  </si>
  <si>
    <t>722280106R00</t>
  </si>
  <si>
    <t xml:space="preserve">Tlaková zkouška vodovodního potrubí DN 32 </t>
  </si>
  <si>
    <t>722280107R00</t>
  </si>
  <si>
    <t xml:space="preserve">Tlaková zkouška vodovodního potrubí DN 40 </t>
  </si>
  <si>
    <t>722290234R00</t>
  </si>
  <si>
    <t xml:space="preserve">Proplach a dezinfekce vodovod.potrubí DN 80 </t>
  </si>
  <si>
    <t>998722202R00</t>
  </si>
  <si>
    <t xml:space="preserve">Přesun hmot pro vnitřní vodovod, výšky do 12 m </t>
  </si>
  <si>
    <t>7221</t>
  </si>
  <si>
    <t>Vodovodní přípojka</t>
  </si>
  <si>
    <t xml:space="preserve">Rekonstrukce vodovodní přípojky </t>
  </si>
  <si>
    <t>724</t>
  </si>
  <si>
    <t>Strojní vybavení</t>
  </si>
  <si>
    <t>722235112R00</t>
  </si>
  <si>
    <t xml:space="preserve">Kohout vod.kul.,vnitř.-vnitř.z.IVAR PERFECTA DN 20 </t>
  </si>
  <si>
    <t>722235114R00</t>
  </si>
  <si>
    <t xml:space="preserve">Kohout vod.kul.,vnitř.-vnitř.z.IVAR PERFECTA DN 32 </t>
  </si>
  <si>
    <t>722235522R00</t>
  </si>
  <si>
    <t xml:space="preserve">Filtr,vod.vnitřní-vnitřní z.IVAR FIV.08412 DN 20 </t>
  </si>
  <si>
    <t>722235642R00</t>
  </si>
  <si>
    <t xml:space="preserve">Klapka vod.zpětná vodorovná CLAPET FIV.08406 DN 20 </t>
  </si>
  <si>
    <t>722238334R00</t>
  </si>
  <si>
    <t xml:space="preserve">Ventil vod.uzav.přímý,s vypouš.Slovarm K-125T DN32 </t>
  </si>
  <si>
    <t>722238335R00</t>
  </si>
  <si>
    <t xml:space="preserve">Ventil vod.uzav.přímý,s vypouš.Slovarm K-125T DN40 </t>
  </si>
  <si>
    <t>722238614R00</t>
  </si>
  <si>
    <t xml:space="preserve">Ventil vod.zpět,2xvnitř.závit Slovarm K-1039 DN 32 </t>
  </si>
  <si>
    <t>722254221RT2</t>
  </si>
  <si>
    <t>Hydrantový systém D25, box prosklený průměr 25/30, stálotvará hadice</t>
  </si>
  <si>
    <t>722268614R00</t>
  </si>
  <si>
    <t xml:space="preserve">Sestava BRUSE s ventily Qn 6 DN 32-32 </t>
  </si>
  <si>
    <t>734253117R00</t>
  </si>
  <si>
    <t xml:space="preserve">Ventil pojistný IVAR.PV 1234 DN 20 FF x 6,0 bar </t>
  </si>
  <si>
    <t xml:space="preserve">Tlaková expanzní nádoba 8l/10 Bar </t>
  </si>
  <si>
    <t xml:space="preserve">Vyvažovací ventil cirkulace  DN25 Kv 0,23 </t>
  </si>
  <si>
    <t>Cirkulační čerpadlo TV  (Q=1,5m3/h; p=1m v.s. včetně příslušenství</t>
  </si>
  <si>
    <t xml:space="preserve">Flowjet k expanzní nádobě </t>
  </si>
  <si>
    <t>998724202R00</t>
  </si>
  <si>
    <t xml:space="preserve">Přesun hmot pro strojní vybavení, výšky do 12 m </t>
  </si>
  <si>
    <t>725</t>
  </si>
  <si>
    <t>Zařizovací předměty</t>
  </si>
  <si>
    <t>725119306R00</t>
  </si>
  <si>
    <t xml:space="preserve">Montáž klozetu závěsného </t>
  </si>
  <si>
    <t>725119401R00</t>
  </si>
  <si>
    <t xml:space="preserve">Montáž předstěnových systémů pro zazdění </t>
  </si>
  <si>
    <t>725129201R00</t>
  </si>
  <si>
    <t xml:space="preserve">Montáž pisoárového záchodku bez nádrže </t>
  </si>
  <si>
    <t>725219401R00</t>
  </si>
  <si>
    <t xml:space="preserve">Montáž umyvadel na šrouby do zdiva </t>
  </si>
  <si>
    <t>725299101R00</t>
  </si>
  <si>
    <t xml:space="preserve">Montáž koupelnových doplňků - mýdelníků, držáků ap </t>
  </si>
  <si>
    <t>725329101R00</t>
  </si>
  <si>
    <t xml:space="preserve">Montáž dřezů dvojitých </t>
  </si>
  <si>
    <t>725814101R00</t>
  </si>
  <si>
    <t xml:space="preserve">Ventil rohový s filtrem IVAR.KING DN 15 x DN 10 </t>
  </si>
  <si>
    <t>725819401R00</t>
  </si>
  <si>
    <t xml:space="preserve">Montáž ventilu rohového s trubičkou G 1/2 </t>
  </si>
  <si>
    <t>725829201R00</t>
  </si>
  <si>
    <t xml:space="preserve">Montáž baterie umyv.a dřezové nástěnné chromové </t>
  </si>
  <si>
    <t>725829301R00</t>
  </si>
  <si>
    <t xml:space="preserve">Montáž baterie umyv.a dřezové stojánkové </t>
  </si>
  <si>
    <t>725849200R00</t>
  </si>
  <si>
    <t xml:space="preserve">Montáž baterií sprchových, nastavitelná výška </t>
  </si>
  <si>
    <t>725849302R00</t>
  </si>
  <si>
    <t xml:space="preserve">Montáž držáku sprchy </t>
  </si>
  <si>
    <t>725859102R00</t>
  </si>
  <si>
    <t xml:space="preserve">Montáž ventilu odpadního do D 50 mm </t>
  </si>
  <si>
    <t>726211111R00</t>
  </si>
  <si>
    <t xml:space="preserve">Modul-umyvadlo Kombifix </t>
  </si>
  <si>
    <t>726211312R00</t>
  </si>
  <si>
    <t xml:space="preserve">Modul-umyvadlo Duofix, ZTP, h 82/98 cm </t>
  </si>
  <si>
    <t>726211323R00</t>
  </si>
  <si>
    <t xml:space="preserve">Modul-WC Duofix, nastavitelný, h 112 cm </t>
  </si>
  <si>
    <t>726211331R00</t>
  </si>
  <si>
    <t xml:space="preserve">Modul-WC Duofix, UP320, ZTP, h 112 cm </t>
  </si>
  <si>
    <t>726211341R00</t>
  </si>
  <si>
    <t xml:space="preserve">Modul-pisoár Duofix Universal, h 112-130 cm </t>
  </si>
  <si>
    <t xml:space="preserve">Umývadlo s lemem 60x46,5 </t>
  </si>
  <si>
    <t xml:space="preserve">Sprchový set s flexibilním držákem </t>
  </si>
  <si>
    <t xml:space="preserve">pisoár s radarovým spalchovačem </t>
  </si>
  <si>
    <t xml:space="preserve">Umývadlo na desku 39,5x39,5 </t>
  </si>
  <si>
    <t xml:space="preserve">WC závěsné </t>
  </si>
  <si>
    <t xml:space="preserve">Sedátko zpomalovací WC </t>
  </si>
  <si>
    <t xml:space="preserve">Skříňka závěsná 170x32x25 </t>
  </si>
  <si>
    <t xml:space="preserve">Klik-klak pro umývadlo </t>
  </si>
  <si>
    <t xml:space="preserve">Klik-klak peo umývadlo bez přepadu </t>
  </si>
  <si>
    <t xml:space="preserve">Sifon válcový chrom </t>
  </si>
  <si>
    <t xml:space="preserve">Baterie chrom stojánková umývadlová bez výpusti </t>
  </si>
  <si>
    <t xml:space="preserve">WC stojací s krytým upevněním </t>
  </si>
  <si>
    <t xml:space="preserve">Sedátko WC </t>
  </si>
  <si>
    <t xml:space="preserve">Kotvení WC </t>
  </si>
  <si>
    <t xml:space="preserve">Madlo k WC pevné 81 cms drž. toal. pap. </t>
  </si>
  <si>
    <t xml:space="preserve">Madlo k WC sklopné 81 cm </t>
  </si>
  <si>
    <t xml:space="preserve">Kotevní deska ke sklpnému madlo </t>
  </si>
  <si>
    <t xml:space="preserve">Klik-klak umývadla s přepadem </t>
  </si>
  <si>
    <t xml:space="preserve">Sifon válcový </t>
  </si>
  <si>
    <t xml:space="preserve">baterie chrom stojánková bez výpusti </t>
  </si>
  <si>
    <t xml:space="preserve">Pisoár radar spalch vč. zdroje </t>
  </si>
  <si>
    <t xml:space="preserve">Výlevka závěsná s mřížkou </t>
  </si>
  <si>
    <t xml:space="preserve">Nástěnná baterie k výlevce </t>
  </si>
  <si>
    <t xml:space="preserve">Rohové umývátko 41,5x41,5 </t>
  </si>
  <si>
    <t xml:space="preserve">Klik-klak s přepadem </t>
  </si>
  <si>
    <t xml:space="preserve">Baterie chrom stojánková bez výpusti </t>
  </si>
  <si>
    <t xml:space="preserve">Odtokový žlab š. 95 cm vč. roštu </t>
  </si>
  <si>
    <t xml:space="preserve">kotvení k WC </t>
  </si>
  <si>
    <t xml:space="preserve">Madlo k WC pevné 81 cm </t>
  </si>
  <si>
    <t xml:space="preserve">madlo k WC sklopné 81 cm </t>
  </si>
  <si>
    <t xml:space="preserve">kotevní deska ke sklopnému madlo </t>
  </si>
  <si>
    <t>725249102R001</t>
  </si>
  <si>
    <t xml:space="preserve">Montáž sprchových mís a vaniček, žlabů </t>
  </si>
  <si>
    <t>725339101R001</t>
  </si>
  <si>
    <t xml:space="preserve">Montáž výlevky, bez nádrže a armatur </t>
  </si>
  <si>
    <t xml:space="preserve">Odtokový žlab š. 95 cm vřčetně oboustarnného roštu </t>
  </si>
  <si>
    <t xml:space="preserve">baterie nástěnná sprchová </t>
  </si>
  <si>
    <t xml:space="preserve">Doprava, uskladnění a přesun zařizovacích předmětů </t>
  </si>
  <si>
    <t>998725202R00</t>
  </si>
  <si>
    <t xml:space="preserve">Přesun hmot pro zařizovací předměty, výšky do 12 m </t>
  </si>
  <si>
    <t>P O L O Ž K O V Ý   R O Z P O Č E T</t>
  </si>
  <si>
    <t>ELEKTROINSTALACE</t>
  </si>
  <si>
    <t>O5</t>
  </si>
  <si>
    <t>Jan Lelek</t>
  </si>
  <si>
    <t>množství</t>
  </si>
  <si>
    <t>cena /mj</t>
  </si>
  <si>
    <t>cena/mj</t>
  </si>
  <si>
    <t>cena/ mj</t>
  </si>
  <si>
    <t>Prorážení otvorů</t>
  </si>
  <si>
    <t>974031121R00</t>
  </si>
  <si>
    <t>Vysekání rýh ve zdi cihelné 3 x 3 cm</t>
  </si>
  <si>
    <t>974031124R00</t>
  </si>
  <si>
    <t>Vysekání rýh ve zdi cihelné 3 x 15 cm</t>
  </si>
  <si>
    <t>971035521R00</t>
  </si>
  <si>
    <t>Vybourání otv. zeď cihel. pl. 1 m2, tl. 10 cm, MC, pro rozvaděč</t>
  </si>
  <si>
    <t>974054208R00</t>
  </si>
  <si>
    <t>Vyvrtání kapsy pro krabici do pr.80 mm, cihla plná</t>
  </si>
  <si>
    <t>974054608R00</t>
  </si>
  <si>
    <t>Vyvrtání otvoru pro krabici do pr.80 mm,sádrokart., za jeden modul krabice (2,3,4,..)</t>
  </si>
  <si>
    <t>M21</t>
  </si>
  <si>
    <t>Elektromontáže</t>
  </si>
  <si>
    <t>210810001R00</t>
  </si>
  <si>
    <t>Kabel PRAFLADUR-O 2 X 1,5 P60- R pro, total stop, vč. dodávky kabelu</t>
  </si>
  <si>
    <t>210810005RT1</t>
  </si>
  <si>
    <t>Kabel CYKY-m 750 V 3C x 1,5 mm2 volně uložený, včetně dodávky kabelu</t>
  </si>
  <si>
    <t>210810006RT1</t>
  </si>
  <si>
    <t>Kabel CYKY-m 750 V 3 x 2,5 mm2 volně uložený, včetně dodávky kabelu</t>
  </si>
  <si>
    <t>Kabel CYKY-m 750 V 3A x 1,5 mm2 volně uložený, včetně dodávky kabelu</t>
  </si>
  <si>
    <t>210810015RT1</t>
  </si>
  <si>
    <t>Kabel CYKY-m 750 V 5 x 1,5 mm2 volně uložený, včetně dodávky kabelu</t>
  </si>
  <si>
    <t>210810016RT1</t>
  </si>
  <si>
    <t>Kabel CYKY-m 750 V 5 x 2,5 mm2 volně uložený, včetně dodávky kabelu</t>
  </si>
  <si>
    <t>210810017RT1</t>
  </si>
  <si>
    <t>Kabel CYKY-m 750 V 5 žil,4 až 25 mm2,volně uložený, včetně dodávky kabelu 5x4 mm2</t>
  </si>
  <si>
    <t>210810017RT2</t>
  </si>
  <si>
    <t>Kabel CYKY-m 750 V 5 žil,4 až 25 mm2,volně uložený, včetně dodávky kabelu 5x6 mm2</t>
  </si>
  <si>
    <t>210810014RT3</t>
  </si>
  <si>
    <t>Kabel CYKY-m 750 V 4 žíly,16-25 mm2, volně uložený, včetně dodávky kabelu 4x25 mm2</t>
  </si>
  <si>
    <t>210802013RT1</t>
  </si>
  <si>
    <t>Šňůra CYH 2 x 0,75 mm2 pevně uložená, včetně dodávky šňůry</t>
  </si>
  <si>
    <t>210802109RT1</t>
  </si>
  <si>
    <t>Šňůra CMSM 3 x 1,50 mm2 volně uložená, včetně dodávky šňůry</t>
  </si>
  <si>
    <t>210802110RT1</t>
  </si>
  <si>
    <t>Šňůra CMSM 3 x 2,50 mm2 volně uložená, včetně dodávky šňůry</t>
  </si>
  <si>
    <t>210802120RT1</t>
  </si>
  <si>
    <t>Šňůra CMSM 5 x 2,50 mm2 volně uložená, včetně dodávky šňůry</t>
  </si>
  <si>
    <t>3412652212R</t>
  </si>
  <si>
    <t>Kabel koaxiální Belden H125 Cu, PVC 7 mm včetně dodávky kabelu</t>
  </si>
  <si>
    <t>210010301RT1</t>
  </si>
  <si>
    <t>Krabice přístrojová KP, bez zapojení, kruhová, včetně dodávky KP 68/2</t>
  </si>
  <si>
    <t>210010326RT2</t>
  </si>
  <si>
    <t>Krabice do dutých stěn, bez zapojení, kruhová 2M</t>
  </si>
  <si>
    <t>krabice instalační univerzáln   2M</t>
  </si>
  <si>
    <t>210010326RT1</t>
  </si>
  <si>
    <t>Krabice do dutých stěn, bez zapojení, kruhová 6M</t>
  </si>
  <si>
    <t>krabice instalační univerzální 6M</t>
  </si>
  <si>
    <t>210010322RT1</t>
  </si>
  <si>
    <t>Krabice rozvodná KR 97, se zapojením, kruhová, včetně dodávky KR 97/5 s víčkem</t>
  </si>
  <si>
    <t>210190002R00</t>
  </si>
  <si>
    <t>Montáž celoplechových rozvodnic do váhy 50 kg</t>
  </si>
  <si>
    <t>oceloplechový rozvaděč 120mod zapuštěný</t>
  </si>
  <si>
    <t>oceloplechový rozvaděč 198mod zapuštěný</t>
  </si>
  <si>
    <t>elektroměrový rozvaděč  2tarif, IP 44, total stop, s přípravou pro druhý elektroměr topný tarif</t>
  </si>
  <si>
    <t>210100001R00</t>
  </si>
  <si>
    <t>Ukončení vodičů v rozvaděči + zapojení do 2,5 mm2</t>
  </si>
  <si>
    <t>210100002R00</t>
  </si>
  <si>
    <t>Ukončení vodičů v rozvaděči + zapojení do 6 mm2</t>
  </si>
  <si>
    <t>210100004R00</t>
  </si>
  <si>
    <t>Ukončení vodičů v rozvaděči + zapojení do 25 mm2</t>
  </si>
  <si>
    <t>210160682R00</t>
  </si>
  <si>
    <t>Montáž elektroměru dvoutarifního</t>
  </si>
  <si>
    <t>elektroměr 0-100A dvojtarifní ,4,5M,mid bus</t>
  </si>
  <si>
    <t>210201511R00</t>
  </si>
  <si>
    <t>Svítidlo LED bytové stropní/nástěnné přisazené, , vč. nouzového, a kompletace svítidla</t>
  </si>
  <si>
    <t>1.NP - Svítidlo B, svit.Led 24W/4000K/prům.280x55mm/2350lm CCT</t>
  </si>
  <si>
    <t xml:space="preserve">1.NP - lineární svit bílé hliníkové roz., 50x60x575 zavěšené UGR 19/4000k/18W/CRI &gt;80-65° </t>
  </si>
  <si>
    <t>1.NP - Svítidlo I, svit.Led 30W/4000K/prům.330x55mm/2950lm CCT</t>
  </si>
  <si>
    <t>210110062RT2</t>
  </si>
  <si>
    <t xml:space="preserve">1.NP - Infrapasivní spínač osvětlení, včetně dodávky stropního interiérového čidla </t>
  </si>
  <si>
    <t>210160011R00</t>
  </si>
  <si>
    <t>1.NP - Spínač časový, včetně zapojení a dodávky, pro doběh ventilace</t>
  </si>
  <si>
    <t>1.NP - P3 nouzové svítidlo 100lm1Wnástěnné/zavěsná, šxvxd 119x49x270 IP42/3H</t>
  </si>
  <si>
    <t>1.NP - P3 difuzen kuželový, šxvxd 119x117x270 vč.piktogramu</t>
  </si>
  <si>
    <t>1.NP - P1, panikové svit  3W/300lm/6000K/IP54/3h open arena</t>
  </si>
  <si>
    <t>1.NP - P1, panikové svit  3W/300lm/6000K/IP54/3h open corrido</t>
  </si>
  <si>
    <t>210201519RU4</t>
  </si>
  <si>
    <t>Páska LED, ve výšce nad 1,5 m, v liště, vč. montáže lišty</t>
  </si>
  <si>
    <t>1.NP - svítidlo K, led pásek 24V-24W-2300lm-240led/m</t>
  </si>
  <si>
    <t>1.NP - svítidlo K, profil led š x v x d 35mm x 8mm x 700mm</t>
  </si>
  <si>
    <t>1.NP - svítidlo K - koncovka led profilu</t>
  </si>
  <si>
    <t xml:space="preserve">zdroj 24V-240W </t>
  </si>
  <si>
    <t>1.NP - svítidlo K - zdroj 24V-240W na din lištu</t>
  </si>
  <si>
    <t>krycí sklo jemně pískované 3mmx100mmx750mmmm, 1.NP - svítidlo K</t>
  </si>
  <si>
    <t>1.NP - svítidlo K - AL plech 30x300mm tl.1,5mm</t>
  </si>
  <si>
    <t>montážní materiál (samořezné šroubky,wago svorky, Inline spojovací páčková,kabeláž 2x0,5</t>
  </si>
  <si>
    <t>210 20-1519.RU3</t>
  </si>
  <si>
    <t>Páska LED, ve výšce do 1,5 m,v liště, vč. montáže lišty</t>
  </si>
  <si>
    <t>2.NP - sv. nad prac. plochou vč. opal. difuzoru, led pásek 12V-9,6W 1080lm-120led/m</t>
  </si>
  <si>
    <t>2.NP - sv. nad prac. plochou, stříbrný, profil led vestavný   š x v x d 22mm x12mmx1000mm</t>
  </si>
  <si>
    <t>2.NP - sv. nad prac. plochou, koncovka led profilu</t>
  </si>
  <si>
    <t>2.NP - sv. nad prac. plochou, zdroj 12V-150W montáž do nábytku</t>
  </si>
  <si>
    <t xml:space="preserve">2.NP -  svítidlo C,lin. svit bílé AL,50x60x575, 3.fáz vestavná UGR 19/4000k/18W/CRI &gt;80-65° </t>
  </si>
  <si>
    <t>2.NP -  svítidlo C, lišta napájecí 3.fáz vestavná bílá 3m</t>
  </si>
  <si>
    <t>2.NP -  svítidlo C, napaječ 3.fáz lišty + kryt + koncovka</t>
  </si>
  <si>
    <t>2.NP -  svítidlo C, spojka 3.fáz. Lišty</t>
  </si>
  <si>
    <t>2.NP -  svítidlo C, montážní konzole vestavné lišty</t>
  </si>
  <si>
    <t>2.NP - svítidlo B, svit.Led 30W/4000K/prům.330x55mm/2950lm CCT</t>
  </si>
  <si>
    <t>2.NP - svítidlo H, svit.Led 18W/4000K/prům.240x55mm/1750lm CCT</t>
  </si>
  <si>
    <t>2.NP - svítidlo D, svit.Led 24W/4000K/prům.330x55mm/2350lm CCT</t>
  </si>
  <si>
    <t>2.NP - svítidlo E, led pásek 24V-24W-2300lm-240led/m</t>
  </si>
  <si>
    <t>2.NP - svítidlo E, profil led š x v x d 35mm x 8mm x 700mm</t>
  </si>
  <si>
    <t>2.NP - svítidlo E, koncovka led profilu</t>
  </si>
  <si>
    <t>2.NP - svítidlo E, zdroj 24V-240W na din lištu</t>
  </si>
  <si>
    <t xml:space="preserve">2.NP - svítidlo F, lineár. svit bílé Al. 50x60x575, zavěšené UGR 19/4000k/18W/CRI &gt;80-65° </t>
  </si>
  <si>
    <t>2.NP - svit.LED kulaté 330x50 2250lm 4000k</t>
  </si>
  <si>
    <t>2.NP - místnost 212, 1450x90x93 mm, svit.LED IP54 PC mat+PC difuzer 7170lm/4000K/54W</t>
  </si>
  <si>
    <t>2.NP - P1, , panikové svit  3W/300lm/6000K/IP54/3h open arena</t>
  </si>
  <si>
    <t>2.NP - P2, vestavné/přisazené/závěsné+piktogram, nouzové osvětlení 2W/ 60lm/3W/3H/267x174x34mm</t>
  </si>
  <si>
    <t>2.NP - P3, šxvxd 119x49x270 IP42/3H, nouzové svítidlo 100lm1Wnástěnné/zavěsná</t>
  </si>
  <si>
    <t>2.NP - P3, difuzen kuželový, šxvxd 119x117x270 vč.piktogramu</t>
  </si>
  <si>
    <t>3.NP - půda, svit.plast 330x51mm 2950lm/4000k</t>
  </si>
  <si>
    <t>Venkovní osvětlení, nástěnné černé 5W dekorační 3000K</t>
  </si>
  <si>
    <t>210220101RU2</t>
  </si>
  <si>
    <t>Vodiče svodové FeZn D do 10,Al 10,Cu 8 +podpěry, včetně dodávky drátu AlMgSi T/4 8 mm</t>
  </si>
  <si>
    <t>210220002RT2</t>
  </si>
  <si>
    <t>Vedení uzemňovací na povrchu FeZn D 10 mm, včetně drátu FeZn 10 mm</t>
  </si>
  <si>
    <t>210220021RT1</t>
  </si>
  <si>
    <t>Vedení uzemňovací v zemi FeZn do 120 mm2 vč.svorek, včetně pásku FeZn 30 x 4 mm</t>
  </si>
  <si>
    <t>210220010R00</t>
  </si>
  <si>
    <t>Nátěr zemnicího pásku do 120 mm2</t>
  </si>
  <si>
    <t>210220431R00</t>
  </si>
  <si>
    <t>Tvarování montážního dílu jímače, ochr.trubky,úhel</t>
  </si>
  <si>
    <t>210220201R00</t>
  </si>
  <si>
    <t>Tyč jímací s upev. na stř.hřeben do 3 m dl.tyče, vč. dodávky tyče a upevnění</t>
  </si>
  <si>
    <t>210220301RT1</t>
  </si>
  <si>
    <t>Svorka hromosvodová do 2 šroubů /SS, SZ, SO/, včetně dodávky svorky SO</t>
  </si>
  <si>
    <t>210220391R00</t>
  </si>
  <si>
    <t>Vodivé spojení ochranné trubky s vodičem, oboustr.</t>
  </si>
  <si>
    <t>210220301RT2</t>
  </si>
  <si>
    <t>Svorka hromosvodová do 2 šroubů /SS, SZ, SO/, včetně dodávky svorky SS</t>
  </si>
  <si>
    <t>210220301RT3</t>
  </si>
  <si>
    <t>Svorka hromosvodová do 2 šroubů /SS, SZ, SO/, včetně dodávky svorky SZ</t>
  </si>
  <si>
    <t>210220302RT1</t>
  </si>
  <si>
    <t>Svorka hromosvodová nad 2 šrouby /ST, SJ, SR, atd/, včetně dodávky svorky SR 2b Fe pro pásek 30x4 mm</t>
  </si>
  <si>
    <t>210220302RT2</t>
  </si>
  <si>
    <t>Svorka hromosvodová nad 2 šrouby /ST, SJ, SR, atd/, včetně dodávky svorky SR 3a Fe</t>
  </si>
  <si>
    <t>210220372RT1</t>
  </si>
  <si>
    <t>Úhelník ochranný nebo trubka s držáky do zdiva, včetně ochran.úhelníku + 2 držáky do zdi</t>
  </si>
  <si>
    <t>210220401RT1</t>
  </si>
  <si>
    <t>Označení svodu štítky, smaltované, umělá hmota, včetně dodávky štítku</t>
  </si>
  <si>
    <t>210220321R00</t>
  </si>
  <si>
    <t>Svorka na potrubí Bernard, včetně Cu pásku</t>
  </si>
  <si>
    <t>M22</t>
  </si>
  <si>
    <t>Montáž sdělovací a zabezp.tech</t>
  </si>
  <si>
    <t>222280501R00</t>
  </si>
  <si>
    <t>UTP,FTP,SEKU,SYKY do 7 mm vně.prům.volně ve žlabu</t>
  </si>
  <si>
    <t>FTP Cat.6</t>
  </si>
  <si>
    <t>222290402RT2</t>
  </si>
  <si>
    <t>Zásuvkový modul  HDMI, včetně dodávky QD 45x22,5 HDMI</t>
  </si>
  <si>
    <t>zásuvka HDMI 1M hliník</t>
  </si>
  <si>
    <t>222730001R00</t>
  </si>
  <si>
    <t xml:space="preserve">Účastnická zásuvka TV+R+SAT koncová </t>
  </si>
  <si>
    <t>zásuvka TV 1M hliník</t>
  </si>
  <si>
    <t>371-202013R</t>
  </si>
  <si>
    <t>Montáž zásuvka datová RJ45</t>
  </si>
  <si>
    <t>poč zas kat 6 1M hliník</t>
  </si>
  <si>
    <t>222731101R00</t>
  </si>
  <si>
    <t>Vnitřní kamera na připravené úchytné body</t>
  </si>
  <si>
    <t>Kamera vnitřní 2.8mm MPix DS-2CD1323G2-I</t>
  </si>
  <si>
    <t>222731261R00</t>
  </si>
  <si>
    <t>IP videorekordér do 8 kanálů montáž</t>
  </si>
  <si>
    <t xml:space="preserve">Záznamové zařízení NVR vč. 2xHDD 2T, 8CH, 12 Mpx, 2xHDD, 80Mb/160Mb, H.265+, VCA, 4K, </t>
  </si>
  <si>
    <t>222731501R00</t>
  </si>
  <si>
    <t>Instalace SW, konfigurace a uvedení do provozu</t>
  </si>
  <si>
    <t>222731601R00</t>
  </si>
  <si>
    <t>Monitor do 19" do racku</t>
  </si>
  <si>
    <t>Monitor 17 palců</t>
  </si>
  <si>
    <t>220711102R00</t>
  </si>
  <si>
    <t>Montáž poplachové ústředny 16 smyček, kat.II</t>
  </si>
  <si>
    <t>Dodávka ústředny, vč.krytu, baterie GSM, LAN, , až 120 bezdrátových a až 230 sběrnicových periferi</t>
  </si>
  <si>
    <t>220711111R00</t>
  </si>
  <si>
    <t>Montáž klávesnice s LCD displejem</t>
  </si>
  <si>
    <t>sběr. dotyková klávesnice s RFID čtečkou</t>
  </si>
  <si>
    <t>220711301R00</t>
  </si>
  <si>
    <t>Montáž detektoru</t>
  </si>
  <si>
    <t>sběrnicový PIR + rozbití skla</t>
  </si>
  <si>
    <t>220711308R00</t>
  </si>
  <si>
    <t>Montáž magnetického spínače - dveřní, okenní</t>
  </si>
  <si>
    <t>sběrnicový magnet mini</t>
  </si>
  <si>
    <t>220711401R00</t>
  </si>
  <si>
    <t>Montáž poplachové sirény vnitřní</t>
  </si>
  <si>
    <t>sběrnicová siréna vnitřní zálohovaná</t>
  </si>
  <si>
    <t>220711402R00</t>
  </si>
  <si>
    <t>Montáž poplachové sirény vnější</t>
  </si>
  <si>
    <t>sběrnicová siréna bílá venkovní s červ. blikačem</t>
  </si>
  <si>
    <t>220711503R00</t>
  </si>
  <si>
    <t>Montáž kabelu do 10x22 - v trubce</t>
  </si>
  <si>
    <t>drát, 300m, 2 x 0,2mm2, 2 x 0,5mm2</t>
  </si>
  <si>
    <t>220711601R00</t>
  </si>
  <si>
    <t>Programování</t>
  </si>
  <si>
    <t>obousměrný dálkový ovladač – 2 tlačítka</t>
  </si>
  <si>
    <t>ip černý plast, EM 125 kHz protokol JA-100</t>
  </si>
  <si>
    <t>220711603R00</t>
  </si>
  <si>
    <t>Vypracování projektu EZS</t>
  </si>
  <si>
    <t>220711604R00</t>
  </si>
  <si>
    <t>Provozní kniha EZS - zavedení</t>
  </si>
  <si>
    <t>220711605R00</t>
  </si>
  <si>
    <t>Zkušební provoz - uvedení do provozu</t>
  </si>
  <si>
    <t>220711606R00</t>
  </si>
  <si>
    <t>Montáž bezdotykové čtečky s výstupem na dv. zámek</t>
  </si>
  <si>
    <t>Montážní material</t>
  </si>
  <si>
    <t xml:space="preserve">Nezměřitelné položky </t>
  </si>
  <si>
    <t>M65</t>
  </si>
  <si>
    <t>Elektroinstalace</t>
  </si>
  <si>
    <t>650010162R00</t>
  </si>
  <si>
    <t>Montáž elektroinstalačního kanálu šířky do 120 mm</t>
  </si>
  <si>
    <t>hlinikový parapetní žlab 150x50 dvojkomorový</t>
  </si>
  <si>
    <t>kryt hlin.parapetního žlabu 150x50/65mm/</t>
  </si>
  <si>
    <t xml:space="preserve">přepážka dělící hlin.parapetního žlabu </t>
  </si>
  <si>
    <t>koncový díl hlin.parapetního žlabu</t>
  </si>
  <si>
    <t>plastový parapetní žlab 2.kom 150x50</t>
  </si>
  <si>
    <t>oddělovací přepážka 65 pro parapet.žlab 2m</t>
  </si>
  <si>
    <t xml:space="preserve">kryt parapetního žlabu 150x50 </t>
  </si>
  <si>
    <t>montážní deska pro zás.8M pro parapetní žlab 150x5</t>
  </si>
  <si>
    <t>montážní rámeček pro hlin parapetní žlab 2modul</t>
  </si>
  <si>
    <t>montážní rámeček pro hlin parapetní žlab 4modul</t>
  </si>
  <si>
    <t>montážní rámeček pro hlin parapetní žlab 8modul</t>
  </si>
  <si>
    <t>650011111R00</t>
  </si>
  <si>
    <t>Montáž žlabu kabelového drátěného šířky do 150 mm, vč. žlabu 150x50+ zavěšení do stropu</t>
  </si>
  <si>
    <t>650010632RT2</t>
  </si>
  <si>
    <t>Montáž trubky ohebné plastové D 20 mm, ulož. volně, včetně dodávky Monoflex 1420</t>
  </si>
  <si>
    <t>650020621R00</t>
  </si>
  <si>
    <t>Montáž příchytky kabelové svazkové 3 x 24 - 37 mm</t>
  </si>
  <si>
    <t>650020623R00</t>
  </si>
  <si>
    <t>Montáž příchytky kabelové svazkové 3 x 40 - 50 mm</t>
  </si>
  <si>
    <t>650051311R00</t>
  </si>
  <si>
    <t xml:space="preserve">Montáž spínače zapuštěného, řaz. 1 </t>
  </si>
  <si>
    <t>Tlačítko 1M spínací</t>
  </si>
  <si>
    <t>650051341R00</t>
  </si>
  <si>
    <t>Montáž spínače zapuštěného, řaz. 6</t>
  </si>
  <si>
    <t>vyp 1M č.6 hliník</t>
  </si>
  <si>
    <t>vyp 2M č.6 hliník</t>
  </si>
  <si>
    <t>650052715R00</t>
  </si>
  <si>
    <t>Montáž zásuvky zapuštěné 45x45 mm 2P+PE</t>
  </si>
  <si>
    <t>zás 2M hliník 45x45</t>
  </si>
  <si>
    <t>rámeček hliník 1.nás (2M) pro montáž do zdiva</t>
  </si>
  <si>
    <t>rámeček hliník 3.nás (6M) pro montáž do zdiva</t>
  </si>
  <si>
    <t>montážní deska pro montáž do zdiva 1.nás</t>
  </si>
  <si>
    <t>montážní deska pro montáž do zdiva 3.nás</t>
  </si>
  <si>
    <t>650063212R00</t>
  </si>
  <si>
    <t>Montáž svodiče přepětí typ 3 do krabice</t>
  </si>
  <si>
    <t>svodič třídy D svodič přepětí splňující ČSN EN 616</t>
  </si>
  <si>
    <t>650052462R00</t>
  </si>
  <si>
    <t>Montáž ovladače tlačít. vestav. komplet 2 tlačítka</t>
  </si>
  <si>
    <t>spínač žaluziový pro montáž do hlin.parapetního žl, 2M pro přímé ovládání hliník</t>
  </si>
  <si>
    <t>vypínač TOTAL STOP zapuštěný pod omítku , vč. krycího skla a montáže</t>
  </si>
  <si>
    <t>650061611R00</t>
  </si>
  <si>
    <t>Montáž jističe modulárního jednopólového do 25 A</t>
  </si>
  <si>
    <t>jistič 10kA chrakteristika 16B/1</t>
  </si>
  <si>
    <t>jistič 10kA chrakteristika 13B/1</t>
  </si>
  <si>
    <t>jistič 10kA chrakteristika 10B/1</t>
  </si>
  <si>
    <t>jistič 10kA chrakteristika 25B/1</t>
  </si>
  <si>
    <t>650061641R00</t>
  </si>
  <si>
    <t>Montáž jističe modulárního třípólového do 25 A</t>
  </si>
  <si>
    <t>jistič 10kA chrakteristika 16B/3</t>
  </si>
  <si>
    <t>jistič 10kA chrakteristika 13B/3</t>
  </si>
  <si>
    <t>jistič 10kA chrakteristika 32B/3</t>
  </si>
  <si>
    <t>jistič 10kA chrakteristika 13C/3</t>
  </si>
  <si>
    <t>650062641R00</t>
  </si>
  <si>
    <t>Montáž odpínače 3P do 25 A, včetně dodávky vypínače</t>
  </si>
  <si>
    <t>Vypínač 3fázovy 25A do rozvaděče</t>
  </si>
  <si>
    <t>650063131R00</t>
  </si>
  <si>
    <t>Montáž svodiče blesk. proudů typ 1, 4pól do 50 kA</t>
  </si>
  <si>
    <t>svodič přepětí varistorový 3M TN-S typ 1+2</t>
  </si>
  <si>
    <t>650063611R00</t>
  </si>
  <si>
    <t>Montáž chrániče proudového dvoupólového do 25 A</t>
  </si>
  <si>
    <t>Chránič 10kA 25/2/0,03 A</t>
  </si>
  <si>
    <t>650063631R00</t>
  </si>
  <si>
    <t>Montáž chrániče proudového čtyřpólového do 25 A</t>
  </si>
  <si>
    <t>Chránič 10kA 25/4/0,03 A</t>
  </si>
  <si>
    <t xml:space="preserve">Montáž kombi chrániče </t>
  </si>
  <si>
    <t>358891530R</t>
  </si>
  <si>
    <t>Chránič kombi PFL7-16/1N/B/003, proudový s nadproud.ochranou</t>
  </si>
  <si>
    <t>Chránič kombi 10/1N/B/003, proudový s nadprou</t>
  </si>
  <si>
    <t>650034652R00</t>
  </si>
  <si>
    <t>Montáž štítku označovacího - lepený</t>
  </si>
  <si>
    <t>650041112R00</t>
  </si>
  <si>
    <t>Montáž svorkovnice ekvipotenciální, včetně dodávky svorky</t>
  </si>
  <si>
    <t>650041119R00</t>
  </si>
  <si>
    <t>Montáž svorkovnice stoupačkové</t>
  </si>
  <si>
    <t>svorky rozbočovací O-25 5polové na din lištu</t>
  </si>
  <si>
    <t>650071633R00</t>
  </si>
  <si>
    <t>Montáž relé impulzního</t>
  </si>
  <si>
    <t>impulzní relé 230V 1 spínací kontakt</t>
  </si>
  <si>
    <t>pomocný materiál(vodiče/dutinky/pásky)</t>
  </si>
  <si>
    <t>Vypracování dokumentace k rozvaděčům, vč. štítků</t>
  </si>
  <si>
    <t>Projektor</t>
  </si>
  <si>
    <t>držák projektoru do 12,5 kg</t>
  </si>
  <si>
    <t>kabeláž HDMI, optický fiber High Speed with Ether. 4K@60Hz kabel</t>
  </si>
  <si>
    <t xml:space="preserve">promítací plátno /pozorovací úhel 160st, motorové uhl.příčka135 pal 16:9 </t>
  </si>
  <si>
    <t>Televize 43" vč. držáku</t>
  </si>
  <si>
    <t>Televize 55", včetně držáku</t>
  </si>
  <si>
    <t>19" Rack skříň</t>
  </si>
  <si>
    <t>HDMI kabel 6m</t>
  </si>
  <si>
    <t>Demontáže stávajícího zařízení</t>
  </si>
  <si>
    <t>Koordinace postupu prací s ost. profesemi</t>
  </si>
  <si>
    <t>Revize hromosvod 6 svodů</t>
  </si>
  <si>
    <t>Revize elektroinstalace</t>
  </si>
  <si>
    <t>Spolupráce s revizním technikem</t>
  </si>
  <si>
    <t>VZT</t>
  </si>
  <si>
    <t>O9</t>
  </si>
  <si>
    <t>ing.Kadlec</t>
  </si>
  <si>
    <t>Obj.</t>
  </si>
  <si>
    <t>Dodávka</t>
  </si>
  <si>
    <t>Montáž</t>
  </si>
  <si>
    <t>celková cena</t>
  </si>
  <si>
    <t xml:space="preserve">VĚTRÁNÍ SOCIÁLNÍCH ZAŘÍZENÍ                                                               </t>
  </si>
  <si>
    <t>(přízemí 1.05, 1.07, 1.11, 1.12, poschodí 2.07, 2.08)</t>
  </si>
  <si>
    <t>Potrubní ventilátor pr.100, výkon 80 m3/hod, Pexter 100 Pa,opatřený hlukovou izolací, doběhové čidlo chodu</t>
  </si>
  <si>
    <t>Potrubní ventilátor pr.125, výkon 150-200 m3/hod, Pexter 100 Pa,opatřený hlukovou izolací, doběhové čidlo chodu</t>
  </si>
  <si>
    <t>Pružná manžeta (objímka) pr.125</t>
  </si>
  <si>
    <t>Zpětná klapka těsná pr.125</t>
  </si>
  <si>
    <t>Pružná manžeta (objímka) pr.100</t>
  </si>
  <si>
    <t>Zpětná klapka těsná pr.100</t>
  </si>
  <si>
    <t>Vyústka (ventil) pr.100, nátrubek, s regulací průtoku, kovové provedení, barva RAL bílá</t>
  </si>
  <si>
    <t>Vyústka (ventil) pr.125-150, nátrubek, s regulací průtoku, kovové provedení, barva RAL bílá</t>
  </si>
  <si>
    <t>Spiro potrubí včetně tvarovek pr. 150-160 (včetně průchodek)</t>
  </si>
  <si>
    <t>bm</t>
  </si>
  <si>
    <t>Spiro potrubí včetně tvarovek pr. 125 (včetně průchodek)</t>
  </si>
  <si>
    <t>Spiro potrubí včetně tvarovek pr. 100 (včetně průchodek)</t>
  </si>
  <si>
    <t>Flexo potrubí s akustickým útlumem, izolované, ztužující pružina pr. 102</t>
  </si>
  <si>
    <t>Flexo potrubí s akustickým útlumem, izolované, ztužující pružina pr. 127-160</t>
  </si>
  <si>
    <t>Tepelná izolace kaučuková samolepící tl. 20 mm (izolace stoupaček, vzt 3.np)</t>
  </si>
  <si>
    <t>Utěsnění, izolování, oplechování obvodovou stěnou/prostup nad střechu</t>
  </si>
  <si>
    <t>Žaluzie na fasádě 125x125, síto, nátrubek, barva RAL</t>
  </si>
  <si>
    <t>Žaluzie na fasádě 160x160, síto, nátrubek, barva RAL</t>
  </si>
  <si>
    <t xml:space="preserve">VĚTRÁNÍ TECHNICKÝCH PROSTOR                                                               </t>
  </si>
  <si>
    <t>(přízemí 1.07, poschodí 2.09, 2.12)</t>
  </si>
  <si>
    <t>VĚTRÁNÍ POBYTOVÝCH PROSTOR S REKUPERACÍ</t>
  </si>
  <si>
    <t>(přízemí 1.02, 103, 1.04, 1.09 poschodí 2.01, 2.04,2.05,2.06,2.10,2.11,2.12)</t>
  </si>
  <si>
    <t>VZT jednotka s rekuperací výkon 1000 m3/hod odvod, 1000 m3/hod přívod vzduchu, technické parametry viz. výkresová dokumentace  a ZT</t>
  </si>
  <si>
    <t>ses.</t>
  </si>
  <si>
    <t>parapetní zateplené provedení, zprovoznění VZT jednotky, příprava komunikační modul a rozhraní pro napojení nadřazený systém MaR , elektro ohřev</t>
  </si>
  <si>
    <t xml:space="preserve">rekuperace, manžety, systém MaR + prokabelování, nástěnný ovladač, rozvodná skříň + kabeláž, sestavení v místě instalace </t>
  </si>
  <si>
    <t>Konzole roznášecí pro montáž VZT jednotky v půdním prostoru</t>
  </si>
  <si>
    <t>Tlumič hluku pr. 315, L=1 m</t>
  </si>
  <si>
    <t>Tlumič hluku pr. 250, L=0,5 m</t>
  </si>
  <si>
    <t>Klapka ruční regulační pr. 250</t>
  </si>
  <si>
    <t>Spiro potrubí včetně tvarovek pr. 200 (včetně průchodek)</t>
  </si>
  <si>
    <t>Spiro potrubí včetně tvarovek pr. 250 (včetně průchodek)</t>
  </si>
  <si>
    <t>Spiro potrubí včetně tvarovek pr. 280 (včetně průchodek)</t>
  </si>
  <si>
    <t>Spiro potrubí včetně tvarovek pr. 315 (včetně průchodek)</t>
  </si>
  <si>
    <t>Pozink. VZT rozvody včetně tvarovek</t>
  </si>
  <si>
    <t>Tepelná izolace kaučuková samolepící tl. 20 mm</t>
  </si>
  <si>
    <t>Vyústka 200x200, napojovací nátrubek/průchodka</t>
  </si>
  <si>
    <t>Vyústka 300x100, napojovací nátrubek/průchodka</t>
  </si>
  <si>
    <t>Žaluzie se sítem 250x400, barva RAL</t>
  </si>
  <si>
    <t>KLIMATIZACE</t>
  </si>
  <si>
    <t>(tepelná čerpadla vzduch / vzduch - přízemí 1.02, 103, 1.04, 2.01, 2.04,2.06,2.10,2.12</t>
  </si>
  <si>
    <t>Venkovní jednotka výkon cca 11 kW chlad/top , provedení ,,Multispilit,, 4+1</t>
  </si>
  <si>
    <t>Vnitřní nástěnná jednotka výkon cca 3,5 kW chlad/top</t>
  </si>
  <si>
    <t>Ovladač jednotky, propojovací kabeláž (cca 15 m)</t>
  </si>
  <si>
    <t>Rozvody chlazení (společné plyn/kap.), vč. tepelné izolace, komunikační kabeláž venkovní/vnitřní jednotka</t>
  </si>
  <si>
    <t>Pomocné komponenty potrubních rozvodů chladiva (provedeno dle návrhu finálního dodavatele klim. jednotek)</t>
  </si>
  <si>
    <t>Konzole pro montáž venkovní jednotky na střeše, roznášecí dlažba, gumový pás</t>
  </si>
  <si>
    <t>Pružné kompenzátory</t>
  </si>
  <si>
    <t>Zalištování venkovních rozvodů na fasádě (nebo instalace do chráničky)</t>
  </si>
  <si>
    <t xml:space="preserve">Závěsy a konzole kotvení pro instalaci rozvodů </t>
  </si>
  <si>
    <t>Utěsnění stavebního prostupu fasádou, chránička</t>
  </si>
  <si>
    <t>Komunikační rozhraní pro napojení na nadřazený systém MaR - příprava</t>
  </si>
  <si>
    <t>STAVEBNÍ PŘIPRAVENOST</t>
  </si>
  <si>
    <t>(pro potřeby technologie)</t>
  </si>
  <si>
    <t>Zpětná klapka těsná pr.160</t>
  </si>
  <si>
    <t>Spiro potrubní záslepka pr. 150-160</t>
  </si>
  <si>
    <t>silnoproudý jištěný přívod elektro, kabeláže</t>
  </si>
  <si>
    <t>napojení odvodu kondenzátu od klimatizace</t>
  </si>
  <si>
    <t>dodávka a montáž dveřních mřížek</t>
  </si>
  <si>
    <t>O6</t>
  </si>
  <si>
    <t>OSTATNÍ</t>
  </si>
  <si>
    <t>(splečné pro jednotlivé zařízení)</t>
  </si>
  <si>
    <t>Kontrola stavební připravenosti za účasti dodavatelů VZT zařízení před zahájením objednávek zařízení  a montáží</t>
  </si>
  <si>
    <t>Koordinace dodávek VZT zařízení s ohledem na finál výběrové řízení komponentů v návaznosti na ostatní navazující profese</t>
  </si>
  <si>
    <t>Dílčí úpravy komponentů VZT s ohledem na finál výběrové řízení komponentů v návaznosti na ostatní navazující profese</t>
  </si>
  <si>
    <t>Odborný dohled dodavatelů zařízení VZT při montáži a uvedení do provozu (vzt jednotka, klima jednotky)</t>
  </si>
  <si>
    <t>Drobný a pomocný materiál</t>
  </si>
  <si>
    <t>Označení tras instalací popisem</t>
  </si>
  <si>
    <t xml:space="preserve">Uzemnění zařízení </t>
  </si>
  <si>
    <t>Závěsy a konzole pro instalaci rozvodů VZT</t>
  </si>
  <si>
    <t>Lešení, montážní plošiny</t>
  </si>
  <si>
    <t>Přesun hmot a manipulace</t>
  </si>
  <si>
    <t>Vyregulování a uvedení do provozu</t>
  </si>
  <si>
    <t>Provozní zkoušky</t>
  </si>
  <si>
    <t>Revize</t>
  </si>
  <si>
    <t>Zaškolení obsluhy, provozní řád</t>
  </si>
  <si>
    <t>Drobné stavební přípomoce</t>
  </si>
  <si>
    <t>Úklid pracoviště</t>
  </si>
  <si>
    <t>Zaměření stavby, technická příprava, dílčí úpravy VZT dle výběr. řízeni , dokumentace skutečného provedení</t>
  </si>
  <si>
    <t>INTERIÉRY</t>
  </si>
  <si>
    <t>ing.arch.Jana Handlová</t>
  </si>
  <si>
    <t>Kód</t>
  </si>
  <si>
    <t>Náklady (Kč)</t>
  </si>
  <si>
    <t>Celkem</t>
  </si>
  <si>
    <r>
      <rPr>
        <b/>
        <sz val="10"/>
        <rFont val="Arial"/>
        <family val="2"/>
        <charset val="238"/>
      </rPr>
      <t xml:space="preserve">DÍLČÍ PRVKY NÁBYTKOVÝCH SESTAV                                                               </t>
    </r>
    <r>
      <rPr>
        <sz val="10"/>
        <rFont val="Arial"/>
        <family val="2"/>
        <charset val="238"/>
      </rPr>
      <t>(výroba nábytkových dílů, veškerý materál, přeprava/přesuny)</t>
    </r>
  </si>
  <si>
    <t>NÁBYTKOVÉ STĚNY</t>
  </si>
  <si>
    <t>Dv-01</t>
  </si>
  <si>
    <t>Dv.01-nábytková roleta 2700/1300mm</t>
  </si>
  <si>
    <t>Dv-02</t>
  </si>
  <si>
    <t>Dv.02-zasouvací dvojkřídlé dveře</t>
  </si>
  <si>
    <t>Dv-03</t>
  </si>
  <si>
    <t>Dv.03-nábytková stěna do skladu</t>
  </si>
  <si>
    <t>S.01</t>
  </si>
  <si>
    <t xml:space="preserve"> dolní skříň pro vestavnou lednici</t>
  </si>
  <si>
    <t>S.02</t>
  </si>
  <si>
    <t xml:space="preserve"> dolní zásuvková skříň pod pracovní desku</t>
  </si>
  <si>
    <t>S.03</t>
  </si>
  <si>
    <t xml:space="preserve"> horní skř. se zdihacím výklopem (malá)</t>
  </si>
  <si>
    <t>S.04</t>
  </si>
  <si>
    <t xml:space="preserve"> dolní skříň s výsuvným odp.košem</t>
  </si>
  <si>
    <t>S.05</t>
  </si>
  <si>
    <t xml:space="preserve"> dolní otvíravá skříň pod pracovní desku</t>
  </si>
  <si>
    <t>S.06</t>
  </si>
  <si>
    <t xml:space="preserve"> dolní policová skřín (malá) dolní otevřená</t>
  </si>
  <si>
    <t>S.07</t>
  </si>
  <si>
    <t xml:space="preserve"> dolní policová skříň (velká) dolní otevřená</t>
  </si>
  <si>
    <t>S.08</t>
  </si>
  <si>
    <t xml:space="preserve"> horní skř.se zdvihacím výklopem(velká)</t>
  </si>
  <si>
    <t>S.09</t>
  </si>
  <si>
    <t xml:space="preserve"> horní skříň pro odsávač</t>
  </si>
  <si>
    <t>S.10</t>
  </si>
  <si>
    <t xml:space="preserve"> horní skříň otevřená</t>
  </si>
  <si>
    <t>S.11</t>
  </si>
  <si>
    <t xml:space="preserve"> roletová skříň kuchyňky</t>
  </si>
  <si>
    <t>S.12</t>
  </si>
  <si>
    <t xml:space="preserve"> dolní skříň roletová pacovní (dlouhá) </t>
  </si>
  <si>
    <t>S.13</t>
  </si>
  <si>
    <t xml:space="preserve"> horní otvíravá skřň</t>
  </si>
  <si>
    <t>S.14</t>
  </si>
  <si>
    <t xml:space="preserve"> horní skříň (bez odsávače)</t>
  </si>
  <si>
    <t>S.15</t>
  </si>
  <si>
    <t xml:space="preserve"> prodejní pult</t>
  </si>
  <si>
    <t>S.16</t>
  </si>
  <si>
    <t>dolní skříň roletová pacovní (krátká)</t>
  </si>
  <si>
    <t>S.17</t>
  </si>
  <si>
    <t xml:space="preserve"> horní skříň vestavěná (malá)</t>
  </si>
  <si>
    <t>S.18</t>
  </si>
  <si>
    <t xml:space="preserve"> horní skříň vestavěná (velká)</t>
  </si>
  <si>
    <t>S.19</t>
  </si>
  <si>
    <t xml:space="preserve"> dolní skříň televizní stěny</t>
  </si>
  <si>
    <t>S.20</t>
  </si>
  <si>
    <t>zásuvkový kontejnér</t>
  </si>
  <si>
    <t>S.21</t>
  </si>
  <si>
    <t xml:space="preserve">koupelnová skříň dolní  </t>
  </si>
  <si>
    <t>S.22</t>
  </si>
  <si>
    <t xml:space="preserve"> koupelnová skříň horní </t>
  </si>
  <si>
    <t>S.23</t>
  </si>
  <si>
    <t>šatní skřín klientská</t>
  </si>
  <si>
    <t>S.24</t>
  </si>
  <si>
    <t>šatní skříň zaměstnanců</t>
  </si>
  <si>
    <t>S.25</t>
  </si>
  <si>
    <t>roletová část televizní stěny</t>
  </si>
  <si>
    <t>S.26</t>
  </si>
  <si>
    <t xml:space="preserve"> uzamykatelná skříň</t>
  </si>
  <si>
    <t>S.27</t>
  </si>
  <si>
    <t>otevřená skříň v nice</t>
  </si>
  <si>
    <t>S.28</t>
  </si>
  <si>
    <t>otevřené police v nice</t>
  </si>
  <si>
    <t>NÁBYTKOVÉ STOLY</t>
  </si>
  <si>
    <t>Sp.01</t>
  </si>
  <si>
    <t xml:space="preserve"> pracovní stúl klasický</t>
  </si>
  <si>
    <t>Sp.02</t>
  </si>
  <si>
    <t xml:space="preserve"> pracovní stúl skládací</t>
  </si>
  <si>
    <t>Sp.03</t>
  </si>
  <si>
    <t xml:space="preserve"> pracovní stúl prodloužený</t>
  </si>
  <si>
    <t>Sp.04</t>
  </si>
  <si>
    <t>pracovní stúl - ponk</t>
  </si>
  <si>
    <t>Sp.05</t>
  </si>
  <si>
    <t>pracovní stúl - nerezový</t>
  </si>
  <si>
    <t>Pr.01</t>
  </si>
  <si>
    <t>prac. deska 1300mm TECHNISTONE</t>
  </si>
  <si>
    <t>Pr.02</t>
  </si>
  <si>
    <t>prac. deska 1300mmTECH.s otvr.pro dřez</t>
  </si>
  <si>
    <t>Pr.03</t>
  </si>
  <si>
    <t>prac. deska 650mm TECHNISTONE</t>
  </si>
  <si>
    <t>Pr.04</t>
  </si>
  <si>
    <t>prac. deska 600mm KERAMICKÁ</t>
  </si>
  <si>
    <t>Pr.05</t>
  </si>
  <si>
    <t>prac. deska 2500mmTECH.s otvr.pro dřez</t>
  </si>
  <si>
    <t>Pr.06</t>
  </si>
  <si>
    <t>prac. deska 1650mmTECH.s otvr.pro dřez</t>
  </si>
  <si>
    <t>Pr.07</t>
  </si>
  <si>
    <t>prac. deska 1450mm KERAMICKÁ</t>
  </si>
  <si>
    <t>Pr.08</t>
  </si>
  <si>
    <t>parapetní deska bez čela</t>
  </si>
  <si>
    <t>Pr.09</t>
  </si>
  <si>
    <t>parapetní deska s čelem</t>
  </si>
  <si>
    <t>Pr.10</t>
  </si>
  <si>
    <t>prac. deska 1213mm zTECH.s otvory</t>
  </si>
  <si>
    <t>Pr.11</t>
  </si>
  <si>
    <t xml:space="preserve">parapetní deska </t>
  </si>
  <si>
    <t>OBKLADY</t>
  </si>
  <si>
    <t>Po.01</t>
  </si>
  <si>
    <t xml:space="preserve"> obkl. deska 1260/450mm TECHNISTONE</t>
  </si>
  <si>
    <t>Po.02</t>
  </si>
  <si>
    <t>2400/730mm tl. 10mm LAMINO</t>
  </si>
  <si>
    <t>Po.03</t>
  </si>
  <si>
    <t>obkl. deska 638/450 mm TECHNISTONE</t>
  </si>
  <si>
    <t>Po.04</t>
  </si>
  <si>
    <t xml:space="preserve"> obkl. deska 600/900mm KERAMICKÁ</t>
  </si>
  <si>
    <t>Po.05</t>
  </si>
  <si>
    <t>obkl. deska 2500/450mm TECHNISTONE</t>
  </si>
  <si>
    <t>Po.06</t>
  </si>
  <si>
    <t xml:space="preserve"> obkl. deska 1650/450mm TECHNISTONE</t>
  </si>
  <si>
    <t>Po.07</t>
  </si>
  <si>
    <t>obkl. deska 1450/900mm KERAMICKÁ</t>
  </si>
  <si>
    <t>Po.08</t>
  </si>
  <si>
    <t>obkl. prodejního BIRCA</t>
  </si>
  <si>
    <t>Po.09</t>
  </si>
  <si>
    <t>obkl. deska dl.2400/750mm KERAMICKÁ</t>
  </si>
  <si>
    <t>POLICE</t>
  </si>
  <si>
    <t>Pl.01</t>
  </si>
  <si>
    <t xml:space="preserve"> police laminová 260/530mm</t>
  </si>
  <si>
    <t>Pl.02</t>
  </si>
  <si>
    <t xml:space="preserve"> police plechová 614/550mm</t>
  </si>
  <si>
    <t>Pl.03</t>
  </si>
  <si>
    <t xml:space="preserve"> police plechová 562/550mm</t>
  </si>
  <si>
    <t>Pl.04</t>
  </si>
  <si>
    <t xml:space="preserve"> police plechová 262/300mm</t>
  </si>
  <si>
    <t>Pl.05</t>
  </si>
  <si>
    <t xml:space="preserve"> police laminová 617/550mm</t>
  </si>
  <si>
    <t>Pl.06</t>
  </si>
  <si>
    <t xml:space="preserve"> police dvojitá z biodesky 300/1300mm</t>
  </si>
  <si>
    <t>Pl.07</t>
  </si>
  <si>
    <t>zdvojené police (středovÉ)</t>
  </si>
  <si>
    <t>Pl.08</t>
  </si>
  <si>
    <t>zdvojené police (krajová)</t>
  </si>
  <si>
    <t>Pl.09</t>
  </si>
  <si>
    <t xml:space="preserve"> zdvojené police (krajové zkrácené)</t>
  </si>
  <si>
    <t>Pl.10</t>
  </si>
  <si>
    <t>zdvojené police (spojovací)</t>
  </si>
  <si>
    <t>Pl.11</t>
  </si>
  <si>
    <t xml:space="preserve"> zavíčkování</t>
  </si>
  <si>
    <t>Pl.12</t>
  </si>
  <si>
    <t xml:space="preserve">police osvětlovací </t>
  </si>
  <si>
    <t>Pl.13</t>
  </si>
  <si>
    <t>police osvětlovací s boky</t>
  </si>
  <si>
    <t>SPOTŘEBIČE</t>
  </si>
  <si>
    <t>L1</t>
  </si>
  <si>
    <t xml:space="preserve">vestavná lednice </t>
  </si>
  <si>
    <t>L2</t>
  </si>
  <si>
    <t xml:space="preserve"> výsuvný odsavač par</t>
  </si>
  <si>
    <t>L3</t>
  </si>
  <si>
    <t xml:space="preserve"> tavný sud</t>
  </si>
  <si>
    <t>L4</t>
  </si>
  <si>
    <t>volně stojící lednice</t>
  </si>
  <si>
    <t>L5</t>
  </si>
  <si>
    <t>volně stojící kávovar</t>
  </si>
  <si>
    <t>L6</t>
  </si>
  <si>
    <t xml:space="preserve"> dřez, baterie s doplňky </t>
  </si>
  <si>
    <t>SVĚTLA</t>
  </si>
  <si>
    <t>El.s1</t>
  </si>
  <si>
    <t>osvětlení pasky LED v Uprofilu</t>
  </si>
  <si>
    <t>El.s2</t>
  </si>
  <si>
    <t xml:space="preserve"> bodová přisazená svítidla</t>
  </si>
  <si>
    <t>El.s3</t>
  </si>
  <si>
    <t>trubkové LED přisazená svítidlo</t>
  </si>
  <si>
    <t>ZÁSUVKY</t>
  </si>
  <si>
    <t>El.v.1</t>
  </si>
  <si>
    <t xml:space="preserve"> dvoj-rámeček 2xzásuvka</t>
  </si>
  <si>
    <t xml:space="preserve"> dvoj-rámeček 1xzásuvka, 1xvypínač</t>
  </si>
  <si>
    <t xml:space="preserve"> troj-rámeček  2xzásuvky, 1xvypínač</t>
  </si>
  <si>
    <t xml:space="preserve"> troj-rámeček 2xzásuvka,1x dat.připoj</t>
  </si>
  <si>
    <t xml:space="preserve"> jedno-rámeček - 1xvypínače </t>
  </si>
  <si>
    <t xml:space="preserve"> jedno-rámeček - 1xzásuvka</t>
  </si>
  <si>
    <t>lektro-lišta</t>
  </si>
  <si>
    <t>MOBILIÁŘ</t>
  </si>
  <si>
    <t>D.01</t>
  </si>
  <si>
    <t>D.01 - pracovní čalouněná otočná židle</t>
  </si>
  <si>
    <t>D.02</t>
  </si>
  <si>
    <t>D.02 - židle pracovní klientská</t>
  </si>
  <si>
    <t>D.03</t>
  </si>
  <si>
    <t>D.03 - taburet</t>
  </si>
  <si>
    <t>D.04</t>
  </si>
  <si>
    <t>O.06 - zrcadlo</t>
  </si>
  <si>
    <t>ZÁMEČNICKÉ VÝROBKY</t>
  </si>
  <si>
    <t>Z.01</t>
  </si>
  <si>
    <t>Z.01 – ocelové držáky prodejních polic</t>
  </si>
  <si>
    <t>Z.02</t>
  </si>
  <si>
    <t>Z.02 – plechové regály</t>
  </si>
  <si>
    <t>Z.03</t>
  </si>
  <si>
    <t>Z-03-mobilní plechová zásuvková skříň</t>
  </si>
  <si>
    <r>
      <rPr>
        <b/>
        <sz val="10"/>
        <rFont val="Arial"/>
        <family val="2"/>
        <charset val="238"/>
      </rPr>
      <t>NÁBYTKOVÉ SESTAVY DLE TECH.ZPRAVY A VÝKRESŮ -</t>
    </r>
    <r>
      <rPr>
        <sz val="10"/>
        <rFont val="Arial"/>
        <family val="2"/>
        <charset val="238"/>
      </rPr>
      <t>(kompletace a montáže nábytkových prvků, včetně dodatečných materiálů a spojovacích prvků, doprava/přemístění)</t>
    </r>
  </si>
  <si>
    <t>mj.</t>
  </si>
  <si>
    <t>ST.01</t>
  </si>
  <si>
    <t xml:space="preserve"> vestavěná skříňová kuchyňka v místnosti 1.02 (NÁBYTKOVÉ PRVKY Dv.01, S.01, S.02, 2xS.03, Pr.01, Po.01, Po.02, L1, 2xEl.s.1, El.v.1, El.v2</t>
  </si>
  <si>
    <t>ST.02</t>
  </si>
  <si>
    <t>čajová kuchyňka v místnosti 2.01 (NÁBYTKOVÉ PRVKY S.02, S.04,S.05, 2xS.08, S.11, Pr.06, Po.06, Pl.01, L4, L5, L6, El.s.1, 2xEl.v.1, El.v.3)</t>
  </si>
  <si>
    <t>ST.03</t>
  </si>
  <si>
    <t>pracovní linka na výrobu svíček v místnosti 1.02 (NÁBYTKOVÉ PRVKY Dv.02, S.04, S.05, S.06, S.07, 2xS.08, S.09, S.10, Pr.02, Pr.03, Pr.04, Po.01, Po.03, Po.04, 3xPl.01,3x Pl.02, 3xPl.03, 3xPl.04, L2, L3, 2xEl.s.1, 2xEl.v.3)</t>
  </si>
  <si>
    <t>ST.04</t>
  </si>
  <si>
    <t>pracovní linka Keramické dílny (vestavěná) v místnosti 1.03 (NÁBYTKOVÉ PRVKY- Dv.02, S.04, 3xS.07, 4xS.10, Pr.05, Po.05, 15xPl.03, 8xPl.04, L6, 2xEl.s.1, 2xEl.v.3)</t>
  </si>
  <si>
    <t>ST.05</t>
  </si>
  <si>
    <t>pracovní linka na výrobu svíček (mezi okny) v místnosti 1.02 (NÁBYTKOVÉ PRVKY - S.09, S.12, 2xS.13, S.20, Sp.01, Pr.07, Pr.09, Po.07, 12xPl.02, L2,L3, 2xEl.s.2, 2xEl.v.3, El.v.4, 2xEl.v.5, 3xEl.v.6, D.01)</t>
  </si>
  <si>
    <t>ST.06</t>
  </si>
  <si>
    <t>pracovní linka keramické dílny (mezi okny) v místnosti 1.03 (NÁBYTKOVÉ SESTAVY - S.12, 2xS.13, S.14, S.20, Sp.01, Pr.07, Pr.08, Po.07, 12xPl.02, 3xEl.s.2, 2xEl.v.3, El.v.4, 2xEl.v.5, D.01)</t>
  </si>
  <si>
    <t>ST.07</t>
  </si>
  <si>
    <t>prodejní BIRCO v místnosti 1.01 (NÁBYTKOVÉ PRVKY - S.15, S.16, Po.08, 4xPl.05, Pl.06, 6xEl.s.1, El.v.3, El.v.7, D.01)</t>
  </si>
  <si>
    <t>ST.08</t>
  </si>
  <si>
    <t>prodejní regály v místnosti 1.01 (NÁBYTKOVÁ SESTAVA - 6xS.17, S.18, 24x Pl.07, 10xPl.08,5x Pl.09, 4xPl.10, 9xPl.11, Z.01)</t>
  </si>
  <si>
    <t>ST.09</t>
  </si>
  <si>
    <t>skladovací prostor v místnosti 1.02 (NÁBYTKOVÁ SESTAVA - Dv.03, 2xEl.s.3, 3xEl.v.5, Z.02</t>
  </si>
  <si>
    <t>ST.10</t>
  </si>
  <si>
    <t>mokrá nika pro hrnčíŘský kruh v místnosti 1.03 (NÁBYTKOVÁ SESTAVA - Dv.01, Po.09, El.s.3, El.v.5</t>
  </si>
  <si>
    <t>ST.11</t>
  </si>
  <si>
    <t xml:space="preserve">nábytek předsíňky WC v místnosti 1.11 (NÁBYTKOVÁ SESTAVA - S.21, S.22, Pr.10) </t>
  </si>
  <si>
    <t>ST.12   ST.13</t>
  </si>
  <si>
    <t>pracovní stoly dílen v místnosti 1.02 a 1.03 (NÁBYTKOVÁ SESTAVA - 4xSp.01, 4xSp.02, 8xD.02)</t>
  </si>
  <si>
    <t>ST.14</t>
  </si>
  <si>
    <t>pracovní stoly šicí dílny v místosti 2.04 (NÁBYTKOVÁ SESTAVA - 4xS.20, 2xSp.01, 2xSp.03, 4xPl.12, 4xPl.13, 8xEl.s.1, D.01, 5xD.02)</t>
  </si>
  <si>
    <t>ST.15</t>
  </si>
  <si>
    <t>pracovní stoly řezbářské dílny v místnosti 2.06 (NÁBYTKOVÁ SESTAVA- 2xS.20,  2xSp.02, 2xPl.12, 4xPl.13, 6xEl.s.1, D.01, 3xD.02)</t>
  </si>
  <si>
    <t>ST.16</t>
  </si>
  <si>
    <t>pracovní stoly truhlářské dílny v místnosti 2.10 (NÁBYTKOVÁ SESTAVA- 4xSp.01, 2xSp.05, 6x D.02, Z.03)</t>
  </si>
  <si>
    <t>ST.17</t>
  </si>
  <si>
    <t>sestava šatních skříňí klientů v místnosti 1.09 (NÁBYTKOVÁ SESTAVA- 12xS.23, 4xD.03)</t>
  </si>
  <si>
    <t>ST.18</t>
  </si>
  <si>
    <t xml:space="preserve">sestava šatních skříní zaměstnanců v místnosti 2.02 (NÁBYTKOVÁ SESTAVA- 5xS.24, D.03) </t>
  </si>
  <si>
    <t>ST.19</t>
  </si>
  <si>
    <t xml:space="preserve">televizní skříň v místnosti 1,03 (NÁBYTKOVÁ SESTAVA- S.19, S.25, 2xEl.v.4, 2xEl.v.6) </t>
  </si>
  <si>
    <t>ST.X</t>
  </si>
  <si>
    <t>vyplně nik v šicí dílně v místnosti 2.04 a v truhlářské díně, místnosti 2.10 (NÁBYTKOVÉ PRVKY- 2xS.26, S.27, S.28)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</si>
</sst>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dd/mm/yy"/>
    <numFmt numFmtId="165" formatCode="0.0"/>
    <numFmt numFmtId="166" formatCode="#,##0&quot; Kč&quot;"/>
    <numFmt numFmtId="167" formatCode="0\ %"/>
    <numFmt numFmtId="168" formatCode="#,##0.00000"/>
    <numFmt numFmtId="169" formatCode="#,##0.0"/>
  </numFmts>
  <fonts count="64">
    <font>
      <sz val="11"/>
      <color theme="1"/>
      <name val="Calibri"/>
      <family val="2"/>
      <charset val="238"/>
    </font>
    <font>
      <sz val="8"/>
      <name val=".HelveticaTTEE"/>
      <charset val="1"/>
    </font>
    <font>
      <sz val="11"/>
      <name val="Calibri"/>
      <family val="2"/>
      <charset val="238"/>
    </font>
    <font>
      <sz val="11"/>
      <name val="Calibri"/>
      <charset val="1"/>
    </font>
    <font>
      <sz val="10"/>
      <name val="Arial CE"/>
      <family val="2"/>
      <charset val="238"/>
    </font>
    <font>
      <sz val="10"/>
      <name val="Arial CE"/>
      <charset val="238"/>
    </font>
    <font>
      <sz val="10"/>
      <name val="Arial CE"/>
      <charset val="1"/>
    </font>
    <font>
      <b/>
      <sz val="14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color theme="1"/>
      <name val="Calibri"/>
      <family val="2"/>
      <charset val="238"/>
    </font>
    <font>
      <sz val="10"/>
      <color theme="1"/>
      <name val="Calibri"/>
      <family val="2"/>
      <charset val="238"/>
    </font>
    <font>
      <sz val="12"/>
      <color theme="1"/>
      <name val="Calibri"/>
      <family val="2"/>
      <charset val="238"/>
    </font>
    <font>
      <b/>
      <sz val="12"/>
      <color theme="1"/>
      <name val="Calibri"/>
      <family val="2"/>
      <charset val="238"/>
    </font>
    <font>
      <b/>
      <sz val="18"/>
      <color theme="1"/>
      <name val="Calibri"/>
      <family val="2"/>
      <charset val="238"/>
    </font>
    <font>
      <sz val="14"/>
      <color theme="1"/>
      <name val="Calibri"/>
      <family val="2"/>
      <charset val="238"/>
    </font>
    <font>
      <b/>
      <sz val="14"/>
      <color theme="1"/>
      <name val="Calibri"/>
      <family val="2"/>
      <charset val="238"/>
    </font>
    <font>
      <b/>
      <sz val="16"/>
      <color theme="1"/>
      <name val="Calibri"/>
      <family val="2"/>
      <charset val="238"/>
    </font>
    <font>
      <b/>
      <sz val="26"/>
      <color theme="1"/>
      <name val="Calibri"/>
      <family val="2"/>
      <charset val="238"/>
    </font>
    <font>
      <sz val="8"/>
      <color theme="1"/>
      <name val="Calibri"/>
      <family val="2"/>
      <charset val="238"/>
    </font>
    <font>
      <sz val="16"/>
      <color theme="1"/>
      <name val="Calibri"/>
      <family val="2"/>
      <charset val="238"/>
    </font>
    <font>
      <b/>
      <sz val="8"/>
      <color theme="1"/>
      <name val="Calibri"/>
      <family val="2"/>
      <charset val="238"/>
    </font>
    <font>
      <b/>
      <sz val="14"/>
      <color theme="5" tint="-0.249977111117893"/>
      <name val="Calibri"/>
      <family val="2"/>
      <charset val="238"/>
    </font>
    <font>
      <b/>
      <sz val="10"/>
      <color rgb="FF000000"/>
      <name val="Arial"/>
      <family val="2"/>
      <charset val="238"/>
    </font>
    <font>
      <b/>
      <sz val="10"/>
      <name val="Calibri"/>
      <family val="2"/>
      <charset val="238"/>
    </font>
    <font>
      <b/>
      <sz val="10"/>
      <color rgb="FF000000"/>
      <name val="Calibri"/>
      <family val="2"/>
      <charset val="238"/>
    </font>
    <font>
      <sz val="10"/>
      <color rgb="FF000000"/>
      <name val="Arial"/>
      <family val="2"/>
      <charset val="238"/>
    </font>
    <font>
      <b/>
      <sz val="10"/>
      <color theme="0"/>
      <name val="Arial"/>
      <family val="2"/>
      <charset val="238"/>
    </font>
    <font>
      <b/>
      <sz val="8"/>
      <color theme="0"/>
      <name val="Calibri"/>
      <family val="2"/>
      <charset val="238"/>
    </font>
    <font>
      <b/>
      <sz val="10"/>
      <color theme="0"/>
      <name val="Calibri"/>
      <family val="2"/>
      <charset val="238"/>
    </font>
    <font>
      <sz val="10"/>
      <color theme="0"/>
      <name val="Arial"/>
      <family val="2"/>
      <charset val="238"/>
    </font>
    <font>
      <b/>
      <sz val="11"/>
      <name val="Calibri"/>
      <family val="2"/>
      <charset val="238"/>
    </font>
    <font>
      <b/>
      <sz val="8"/>
      <name val="Calibri"/>
      <family val="2"/>
      <charset val="238"/>
    </font>
    <font>
      <b/>
      <sz val="9"/>
      <name val="Calibri"/>
      <family val="2"/>
      <charset val="238"/>
    </font>
    <font>
      <sz val="8"/>
      <color rgb="FF000000"/>
      <name val="Calibri"/>
      <family val="2"/>
      <charset val="238"/>
    </font>
    <font>
      <sz val="8"/>
      <name val="Calibri"/>
      <family val="2"/>
      <charset val="238"/>
    </font>
    <font>
      <b/>
      <sz val="8"/>
      <color theme="0"/>
      <name val="Arial"/>
      <family val="2"/>
      <charset val="238"/>
    </font>
    <font>
      <b/>
      <sz val="12"/>
      <color theme="0"/>
      <name val="Calibri"/>
      <family val="2"/>
      <charset val="238"/>
    </font>
    <font>
      <b/>
      <sz val="20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b/>
      <sz val="14"/>
      <color theme="9" tint="-0.249977111117893"/>
      <name val="Calibri"/>
      <family val="2"/>
      <charset val="238"/>
    </font>
    <font>
      <sz val="8"/>
      <name val="Arial"/>
      <family val="2"/>
      <charset val="238"/>
    </font>
    <font>
      <sz val="8"/>
      <color rgb="FF0000FF"/>
      <name val="Arial"/>
      <family val="2"/>
      <charset val="238"/>
    </font>
    <font>
      <b/>
      <sz val="14"/>
      <color theme="8" tint="-0.249977111117893"/>
      <name val="Calibri"/>
      <family val="2"/>
      <charset val="238"/>
    </font>
    <font>
      <b/>
      <sz val="14"/>
      <color theme="7" tint="-0.249977111117893"/>
      <name val="Calibri"/>
      <family val="2"/>
      <charset val="238"/>
    </font>
    <font>
      <sz val="11"/>
      <color theme="7" tint="-0.249977111117893"/>
      <name val="Calibri"/>
      <family val="2"/>
      <charset val="238"/>
    </font>
    <font>
      <b/>
      <sz val="10"/>
      <name val="Arial CE"/>
      <charset val="238"/>
    </font>
    <font>
      <sz val="8"/>
      <name val="Arial CE"/>
      <charset val="238"/>
    </font>
    <font>
      <b/>
      <sz val="14"/>
      <color theme="6" tint="-0.249977111117893"/>
      <name val="Calibri"/>
      <family val="2"/>
      <charset val="238"/>
    </font>
    <font>
      <b/>
      <sz val="8"/>
      <name val="Arial"/>
      <family val="2"/>
      <charset val="238"/>
    </font>
    <font>
      <sz val="10"/>
      <name val="Calibri"/>
      <family val="2"/>
      <charset val="238"/>
    </font>
    <font>
      <b/>
      <sz val="14"/>
      <color theme="4" tint="-0.249977111117893"/>
      <name val="Calibri"/>
      <family val="2"/>
      <charset val="238"/>
    </font>
    <font>
      <b/>
      <sz val="8"/>
      <color rgb="FF000000"/>
      <name val="Arial"/>
      <family val="2"/>
      <charset val="238"/>
    </font>
    <font>
      <sz val="10"/>
      <color theme="4" tint="-0.249977111117893"/>
      <name val="Arial"/>
      <family val="2"/>
      <charset val="238"/>
    </font>
    <font>
      <b/>
      <sz val="10"/>
      <color theme="4" tint="-0.249977111117893"/>
      <name val="Arial"/>
      <family val="2"/>
      <charset val="238"/>
    </font>
    <font>
      <sz val="8"/>
      <color rgb="FF000000"/>
      <name val="Arial"/>
      <family val="2"/>
      <charset val="238"/>
    </font>
    <font>
      <sz val="10"/>
      <color theme="4" tint="-0.249977111117893"/>
      <name val="Calibri"/>
      <family val="2"/>
      <charset val="238"/>
    </font>
    <font>
      <b/>
      <sz val="10"/>
      <color theme="4" tint="-0.249977111117893"/>
      <name val="Calibri"/>
      <family val="2"/>
      <charset val="238"/>
    </font>
    <font>
      <sz val="10"/>
      <color rgb="FF000000"/>
      <name val="Calibri"/>
      <family val="2"/>
      <charset val="238"/>
    </font>
    <font>
      <b/>
      <sz val="12"/>
      <name val="Calibri"/>
      <family val="2"/>
      <charset val="238"/>
    </font>
    <font>
      <sz val="12"/>
      <name val="Arial"/>
      <family val="2"/>
      <charset val="238"/>
    </font>
  </fonts>
  <fills count="25">
    <fill>
      <patternFill patternType="none"/>
    </fill>
    <fill>
      <patternFill patternType="gray125"/>
    </fill>
    <fill>
      <patternFill patternType="solid">
        <fgColor rgb="FFC0C0C0"/>
        <bgColor rgb="FFBFBFBF"/>
      </patternFill>
    </fill>
    <fill>
      <patternFill patternType="solid">
        <fgColor theme="5" tint="0.59987182226020086"/>
        <bgColor rgb="FFFAC090"/>
      </patternFill>
    </fill>
    <fill>
      <patternFill patternType="solid">
        <fgColor theme="9" tint="0.59987182226020086"/>
        <bgColor rgb="FFF2DCDB"/>
      </patternFill>
    </fill>
    <fill>
      <patternFill patternType="solid">
        <fgColor theme="8" tint="0.59987182226020086"/>
        <bgColor rgb="FFA6CAF0"/>
      </patternFill>
    </fill>
    <fill>
      <patternFill patternType="solid">
        <fgColor theme="7" tint="0.59987182226020086"/>
        <bgColor rgb="FFC0C0C0"/>
      </patternFill>
    </fill>
    <fill>
      <patternFill patternType="solid">
        <fgColor theme="6" tint="0.39988402966399123"/>
        <bgColor rgb="FFC0C0C0"/>
      </patternFill>
    </fill>
    <fill>
      <patternFill patternType="solid">
        <fgColor theme="4" tint="0.39988402966399123"/>
        <bgColor rgb="FF93CDDD"/>
      </patternFill>
    </fill>
    <fill>
      <patternFill patternType="solid">
        <fgColor theme="5" tint="0.39988402966399123"/>
        <bgColor rgb="FFB3A2C7"/>
      </patternFill>
    </fill>
    <fill>
      <patternFill patternType="solid">
        <fgColor theme="5" tint="0.79989013336588644"/>
        <bgColor rgb="FFE6E0EC"/>
      </patternFill>
    </fill>
    <fill>
      <patternFill patternType="solid">
        <fgColor theme="0" tint="-0.499984740745262"/>
        <bgColor rgb="FF77933C"/>
      </patternFill>
    </fill>
    <fill>
      <patternFill patternType="solid">
        <fgColor theme="9" tint="0.39988402966399123"/>
        <bgColor rgb="FFE6B9B8"/>
      </patternFill>
    </fill>
    <fill>
      <patternFill patternType="solid">
        <fgColor theme="9" tint="0.79989013336588644"/>
        <bgColor rgb="FFEBF1DE"/>
      </patternFill>
    </fill>
    <fill>
      <patternFill patternType="solid">
        <fgColor theme="0" tint="-0.249977111117893"/>
        <bgColor rgb="FFC0C0C0"/>
      </patternFill>
    </fill>
    <fill>
      <patternFill patternType="solid">
        <fgColor rgb="FFFFFFFF"/>
        <bgColor rgb="FFEBF1DE"/>
      </patternFill>
    </fill>
    <fill>
      <patternFill patternType="solid">
        <fgColor theme="0" tint="-0.34998626667073579"/>
        <bgColor rgb="FFB3A2C7"/>
      </patternFill>
    </fill>
    <fill>
      <patternFill patternType="solid">
        <fgColor theme="8" tint="0.39988402966399123"/>
        <bgColor rgb="FFA6CAF0"/>
      </patternFill>
    </fill>
    <fill>
      <patternFill patternType="solid">
        <fgColor theme="8" tint="0.79989013336588644"/>
        <bgColor rgb="FFDCE6F2"/>
      </patternFill>
    </fill>
    <fill>
      <patternFill patternType="solid">
        <fgColor theme="7" tint="0.39988402966399123"/>
        <bgColor rgb="FFA6A6A6"/>
      </patternFill>
    </fill>
    <fill>
      <patternFill patternType="solid">
        <fgColor theme="7" tint="0.79989013336588644"/>
        <bgColor rgb="FFDCE6F2"/>
      </patternFill>
    </fill>
    <fill>
      <patternFill patternType="solid">
        <fgColor theme="6" tint="0.79989013336588644"/>
        <bgColor rgb="FFFDEADA"/>
      </patternFill>
    </fill>
    <fill>
      <patternFill patternType="solid">
        <fgColor theme="4" tint="0.79989013336588644"/>
        <bgColor rgb="FFDBEEF4"/>
      </patternFill>
    </fill>
    <fill>
      <patternFill patternType="solid">
        <fgColor rgb="FFA6CAF0"/>
        <bgColor rgb="FF93CDDD"/>
      </patternFill>
    </fill>
    <fill>
      <patternFill patternType="solid">
        <fgColor theme="0" tint="-0.249977111117893"/>
        <bgColor indexed="64"/>
      </patternFill>
    </fill>
  </fills>
  <borders count="71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/>
      <diagonal/>
    </border>
    <border>
      <left style="thin">
        <color auto="1"/>
      </left>
      <right style="thin">
        <color auto="1"/>
      </right>
      <top style="dotted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</borders>
  <cellStyleXfs count="13">
    <xf numFmtId="0" fontId="0" fillId="0" borderId="0"/>
    <xf numFmtId="0" fontId="1" fillId="0" borderId="0"/>
    <xf numFmtId="0" fontId="2" fillId="0" borderId="0"/>
    <xf numFmtId="0" fontId="3" fillId="0" borderId="0"/>
    <xf numFmtId="0" fontId="4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1" fillId="0" borderId="0"/>
    <xf numFmtId="0" fontId="6" fillId="0" borderId="0"/>
  </cellStyleXfs>
  <cellXfs count="554">
    <xf numFmtId="0" fontId="0" fillId="0" borderId="0" xfId="0"/>
    <xf numFmtId="0" fontId="8" fillId="2" borderId="2" xfId="0" applyFont="1" applyFill="1" applyBorder="1" applyAlignment="1">
      <alignment horizontal="left"/>
    </xf>
    <xf numFmtId="0" fontId="9" fillId="2" borderId="3" xfId="0" applyFont="1" applyFill="1" applyBorder="1" applyAlignment="1">
      <alignment horizontal="center"/>
    </xf>
    <xf numFmtId="0" fontId="8" fillId="0" borderId="15" xfId="0" applyFont="1" applyBorder="1" applyAlignment="1">
      <alignment horizontal="right" vertical="top"/>
    </xf>
    <xf numFmtId="3" fontId="9" fillId="0" borderId="14" xfId="0" applyNumberFormat="1" applyFont="1" applyBorder="1" applyAlignment="1">
      <alignment horizontal="left" vertical="top" wrapText="1"/>
    </xf>
    <xf numFmtId="49" fontId="8" fillId="2" borderId="16" xfId="0" applyNumberFormat="1" applyFont="1" applyFill="1" applyBorder="1"/>
    <xf numFmtId="49" fontId="11" fillId="2" borderId="17" xfId="0" applyNumberFormat="1" applyFont="1" applyFill="1" applyBorder="1"/>
    <xf numFmtId="0" fontId="10" fillId="0" borderId="15" xfId="0" applyFont="1" applyBorder="1" applyAlignment="1">
      <alignment horizontal="right" vertical="top"/>
    </xf>
    <xf numFmtId="0" fontId="9" fillId="0" borderId="18" xfId="0" applyFont="1" applyBorder="1" applyAlignment="1">
      <alignment horizontal="left" vertical="top" wrapText="1"/>
    </xf>
    <xf numFmtId="0" fontId="10" fillId="0" borderId="19" xfId="0" applyFont="1" applyBorder="1" applyAlignment="1">
      <alignment horizontal="right" vertical="top"/>
    </xf>
    <xf numFmtId="0" fontId="9" fillId="0" borderId="20" xfId="0" applyFont="1" applyBorder="1" applyAlignment="1">
      <alignment horizontal="left" vertical="top"/>
    </xf>
    <xf numFmtId="0" fontId="8" fillId="2" borderId="22" xfId="0" applyFont="1" applyFill="1" applyBorder="1" applyAlignment="1">
      <alignment horizontal="left"/>
    </xf>
    <xf numFmtId="0" fontId="11" fillId="2" borderId="23" xfId="0" applyFont="1" applyFill="1" applyBorder="1" applyAlignment="1">
      <alignment horizontal="left"/>
    </xf>
    <xf numFmtId="0" fontId="11" fillId="2" borderId="24" xfId="0" applyFont="1" applyFill="1" applyBorder="1" applyAlignment="1">
      <alignment horizontal="center"/>
    </xf>
    <xf numFmtId="0" fontId="11" fillId="2" borderId="23" xfId="0" applyFont="1" applyFill="1" applyBorder="1" applyAlignment="1">
      <alignment horizontal="center"/>
    </xf>
    <xf numFmtId="0" fontId="8" fillId="2" borderId="2" xfId="0" applyFont="1" applyFill="1" applyBorder="1"/>
    <xf numFmtId="0" fontId="8" fillId="2" borderId="26" xfId="0" applyFont="1" applyFill="1" applyBorder="1"/>
    <xf numFmtId="0" fontId="8" fillId="2" borderId="3" xfId="0" applyFont="1" applyFill="1" applyBorder="1"/>
    <xf numFmtId="0" fontId="8" fillId="2" borderId="28" xfId="0" applyFont="1" applyFill="1" applyBorder="1"/>
    <xf numFmtId="0" fontId="8" fillId="2" borderId="27" xfId="0" applyFont="1" applyFill="1" applyBorder="1"/>
    <xf numFmtId="0" fontId="11" fillId="0" borderId="29" xfId="0" applyFont="1" applyBorder="1"/>
    <xf numFmtId="0" fontId="11" fillId="0" borderId="0" xfId="0" applyFont="1"/>
    <xf numFmtId="0" fontId="11" fillId="0" borderId="10" xfId="0" applyFont="1" applyBorder="1"/>
    <xf numFmtId="0" fontId="11" fillId="0" borderId="9" xfId="0" applyFont="1" applyBorder="1"/>
    <xf numFmtId="0" fontId="11" fillId="0" borderId="30" xfId="0" applyFont="1" applyBorder="1"/>
    <xf numFmtId="0" fontId="11" fillId="0" borderId="0" xfId="0" applyFont="1" applyAlignment="1">
      <alignment horizontal="right"/>
    </xf>
    <xf numFmtId="164" fontId="11" fillId="0" borderId="0" xfId="0" applyNumberFormat="1" applyFont="1"/>
    <xf numFmtId="0" fontId="11" fillId="0" borderId="12" xfId="0" applyFont="1" applyBorder="1"/>
    <xf numFmtId="0" fontId="11" fillId="0" borderId="31" xfId="0" applyFont="1" applyBorder="1"/>
    <xf numFmtId="0" fontId="11" fillId="0" borderId="32" xfId="0" applyFont="1" applyBorder="1"/>
    <xf numFmtId="165" fontId="11" fillId="0" borderId="8" xfId="0" applyNumberFormat="1" applyFont="1" applyBorder="1" applyAlignment="1">
      <alignment horizontal="right"/>
    </xf>
    <xf numFmtId="0" fontId="11" fillId="0" borderId="8" xfId="0" applyFont="1" applyBorder="1"/>
    <xf numFmtId="0" fontId="11" fillId="0" borderId="33" xfId="0" applyFont="1" applyBorder="1"/>
    <xf numFmtId="165" fontId="11" fillId="0" borderId="17" xfId="0" applyNumberFormat="1" applyFont="1" applyBorder="1" applyAlignment="1">
      <alignment horizontal="right"/>
    </xf>
    <xf numFmtId="0" fontId="11" fillId="0" borderId="17" xfId="0" applyFont="1" applyBorder="1"/>
    <xf numFmtId="0" fontId="12" fillId="2" borderId="34" xfId="0" applyFont="1" applyFill="1" applyBorder="1"/>
    <xf numFmtId="0" fontId="12" fillId="2" borderId="35" xfId="0" applyFont="1" applyFill="1" applyBorder="1"/>
    <xf numFmtId="0" fontId="12" fillId="2" borderId="36" xfId="0" applyFont="1" applyFill="1" applyBorder="1"/>
    <xf numFmtId="0" fontId="14" fillId="0" borderId="38" xfId="0" applyFont="1" applyBorder="1" applyAlignment="1"/>
    <xf numFmtId="0" fontId="14" fillId="0" borderId="15" xfId="0" applyFont="1" applyBorder="1"/>
    <xf numFmtId="0" fontId="14" fillId="0" borderId="19" xfId="0" applyFont="1" applyBorder="1" applyAlignment="1"/>
    <xf numFmtId="2" fontId="14" fillId="3" borderId="15" xfId="0" applyNumberFormat="1" applyFont="1" applyFill="1" applyBorder="1"/>
    <xf numFmtId="167" fontId="14" fillId="0" borderId="15" xfId="0" applyNumberFormat="1" applyFont="1" applyBorder="1"/>
    <xf numFmtId="2" fontId="14" fillId="0" borderId="15" xfId="0" applyNumberFormat="1" applyFont="1" applyBorder="1"/>
    <xf numFmtId="2" fontId="14" fillId="4" borderId="15" xfId="0" applyNumberFormat="1" applyFont="1" applyFill="1" applyBorder="1"/>
    <xf numFmtId="2" fontId="14" fillId="5" borderId="15" xfId="0" applyNumberFormat="1" applyFont="1" applyFill="1" applyBorder="1"/>
    <xf numFmtId="2" fontId="14" fillId="6" borderId="15" xfId="0" applyNumberFormat="1" applyFont="1" applyFill="1" applyBorder="1"/>
    <xf numFmtId="2" fontId="14" fillId="7" borderId="15" xfId="0" applyNumberFormat="1" applyFont="1" applyFill="1" applyBorder="1"/>
    <xf numFmtId="2" fontId="14" fillId="8" borderId="15" xfId="0" applyNumberFormat="1" applyFont="1" applyFill="1" applyBorder="1"/>
    <xf numFmtId="0" fontId="15" fillId="0" borderId="0" xfId="0" applyFont="1"/>
    <xf numFmtId="2" fontId="16" fillId="0" borderId="0" xfId="0" applyNumberFormat="1" applyFont="1"/>
    <xf numFmtId="2" fontId="14" fillId="0" borderId="15" xfId="0" applyNumberFormat="1" applyFont="1" applyBorder="1"/>
    <xf numFmtId="0" fontId="14" fillId="0" borderId="15" xfId="0" applyFont="1" applyBorder="1" applyAlignment="1">
      <alignment horizontal="right"/>
    </xf>
    <xf numFmtId="2" fontId="15" fillId="0" borderId="0" xfId="0" applyNumberFormat="1" applyFont="1"/>
    <xf numFmtId="0" fontId="0" fillId="0" borderId="15" xfId="0" applyFont="1" applyBorder="1" applyAlignment="1">
      <alignment horizontal="center" vertical="center"/>
    </xf>
    <xf numFmtId="2" fontId="18" fillId="0" borderId="15" xfId="0" applyNumberFormat="1" applyFont="1" applyBorder="1" applyAlignment="1">
      <alignment horizontal="center" vertical="top"/>
    </xf>
    <xf numFmtId="2" fontId="19" fillId="0" borderId="15" xfId="0" applyNumberFormat="1" applyFont="1" applyBorder="1" applyAlignment="1">
      <alignment horizontal="center" vertical="top"/>
    </xf>
    <xf numFmtId="0" fontId="19" fillId="0" borderId="2" xfId="0" applyFont="1" applyBorder="1" applyAlignment="1">
      <alignment vertical="center"/>
    </xf>
    <xf numFmtId="0" fontId="19" fillId="0" borderId="26" xfId="0" applyFont="1" applyBorder="1" applyAlignment="1">
      <alignment vertical="center"/>
    </xf>
    <xf numFmtId="0" fontId="22" fillId="0" borderId="0" xfId="0" applyFont="1"/>
    <xf numFmtId="0" fontId="0" fillId="0" borderId="16" xfId="0" applyFont="1" applyBorder="1" applyAlignment="1">
      <alignment vertical="top"/>
    </xf>
    <xf numFmtId="0" fontId="0" fillId="0" borderId="33" xfId="0" applyBorder="1" applyAlignment="1">
      <alignment vertical="top"/>
    </xf>
    <xf numFmtId="0" fontId="18" fillId="0" borderId="31" xfId="0" applyFont="1" applyBorder="1" applyAlignment="1">
      <alignment vertical="top"/>
    </xf>
    <xf numFmtId="0" fontId="18" fillId="0" borderId="32" xfId="0" applyFont="1" applyBorder="1" applyAlignment="1">
      <alignment vertical="top"/>
    </xf>
    <xf numFmtId="0" fontId="0" fillId="0" borderId="16" xfId="0" applyFont="1" applyBorder="1" applyAlignment="1">
      <alignment horizontal="center" vertical="top"/>
    </xf>
    <xf numFmtId="3" fontId="24" fillId="10" borderId="16" xfId="0" applyNumberFormat="1" applyFont="1" applyFill="1" applyBorder="1" applyAlignment="1">
      <alignment horizontal="center" vertical="center"/>
    </xf>
    <xf numFmtId="0" fontId="26" fillId="0" borderId="40" xfId="3" applyFont="1" applyBorder="1" applyAlignment="1" applyProtection="1">
      <alignment horizontal="left" vertical="center"/>
    </xf>
    <xf numFmtId="0" fontId="26" fillId="0" borderId="41" xfId="3" applyFont="1" applyBorder="1" applyAlignment="1" applyProtection="1">
      <alignment horizontal="left" vertical="center"/>
    </xf>
    <xf numFmtId="0" fontId="26" fillId="0" borderId="42" xfId="3" applyFont="1" applyBorder="1" applyAlignment="1" applyProtection="1">
      <alignment vertical="center"/>
    </xf>
    <xf numFmtId="0" fontId="26" fillId="0" borderId="41" xfId="3" applyFont="1" applyBorder="1" applyAlignment="1" applyProtection="1">
      <alignment horizontal="center" vertical="top"/>
    </xf>
    <xf numFmtId="0" fontId="26" fillId="0" borderId="43" xfId="3" applyFont="1" applyBorder="1" applyAlignment="1" applyProtection="1">
      <alignment horizontal="center" vertical="center"/>
    </xf>
    <xf numFmtId="0" fontId="27" fillId="0" borderId="43" xfId="0" applyFont="1" applyBorder="1" applyAlignment="1">
      <alignment horizontal="center" vertical="top"/>
    </xf>
    <xf numFmtId="0" fontId="29" fillId="0" borderId="39" xfId="3" applyFont="1" applyBorder="1" applyAlignment="1" applyProtection="1">
      <alignment horizontal="left" vertical="center"/>
    </xf>
    <xf numFmtId="0" fontId="29" fillId="0" borderId="47" xfId="3" applyFont="1" applyBorder="1" applyAlignment="1" applyProtection="1">
      <alignment horizontal="left" vertical="center"/>
    </xf>
    <xf numFmtId="0" fontId="26" fillId="0" borderId="48" xfId="3" applyFont="1" applyBorder="1" applyAlignment="1" applyProtection="1">
      <alignment vertical="center"/>
    </xf>
    <xf numFmtId="0" fontId="29" fillId="0" borderId="1" xfId="3" applyFont="1" applyBorder="1" applyAlignment="1" applyProtection="1">
      <alignment horizontal="left" vertical="center"/>
    </xf>
    <xf numFmtId="0" fontId="30" fillId="11" borderId="9" xfId="3" applyFont="1" applyFill="1" applyBorder="1" applyAlignment="1" applyProtection="1">
      <alignment horizontal="left" vertical="center"/>
    </xf>
    <xf numFmtId="0" fontId="30" fillId="11" borderId="0" xfId="3" applyFont="1" applyFill="1" applyBorder="1" applyAlignment="1" applyProtection="1">
      <alignment vertical="center" wrapText="1"/>
    </xf>
    <xf numFmtId="0" fontId="30" fillId="11" borderId="0" xfId="3" applyFont="1" applyFill="1" applyBorder="1" applyAlignment="1" applyProtection="1">
      <alignment horizontal="left" vertical="center"/>
    </xf>
    <xf numFmtId="0" fontId="33" fillId="11" borderId="50" xfId="3" applyFont="1" applyFill="1" applyBorder="1" applyAlignment="1" applyProtection="1">
      <alignment horizontal="left" vertical="top" wrapText="1"/>
    </xf>
    <xf numFmtId="0" fontId="8" fillId="11" borderId="38" xfId="2" applyFont="1" applyFill="1" applyBorder="1" applyAlignment="1" applyProtection="1">
      <alignment horizontal="left" vertical="center"/>
    </xf>
    <xf numFmtId="0" fontId="8" fillId="11" borderId="51" xfId="2" applyFont="1" applyFill="1" applyBorder="1" applyAlignment="1" applyProtection="1">
      <alignment horizontal="center" vertical="top"/>
    </xf>
    <xf numFmtId="0" fontId="8" fillId="11" borderId="0" xfId="2" applyFont="1" applyFill="1" applyBorder="1" applyAlignment="1" applyProtection="1">
      <alignment horizontal="left" vertical="center" wrapText="1"/>
    </xf>
    <xf numFmtId="0" fontId="34" fillId="11" borderId="0" xfId="0" applyFont="1" applyFill="1" applyBorder="1"/>
    <xf numFmtId="0" fontId="35" fillId="11" borderId="0" xfId="0" applyFont="1" applyFill="1" applyAlignment="1">
      <alignment horizontal="center"/>
    </xf>
    <xf numFmtId="0" fontId="36" fillId="11" borderId="0" xfId="0" applyFont="1" applyFill="1" applyAlignment="1">
      <alignment horizontal="center" vertical="top"/>
    </xf>
    <xf numFmtId="0" fontId="8" fillId="11" borderId="19" xfId="2" applyFont="1" applyFill="1" applyBorder="1" applyAlignment="1" applyProtection="1">
      <alignment horizontal="left" vertical="center"/>
    </xf>
    <xf numFmtId="0" fontId="8" fillId="11" borderId="19" xfId="2" applyFont="1" applyFill="1" applyBorder="1" applyAlignment="1" applyProtection="1">
      <alignment horizontal="center" vertical="top"/>
    </xf>
    <xf numFmtId="0" fontId="8" fillId="11" borderId="50" xfId="2" applyFont="1" applyFill="1" applyBorder="1" applyAlignment="1" applyProtection="1">
      <alignment horizontal="left" vertical="center" wrapText="1"/>
    </xf>
    <xf numFmtId="0" fontId="35" fillId="11" borderId="50" xfId="2" applyFont="1" applyFill="1" applyBorder="1" applyAlignment="1" applyProtection="1">
      <alignment horizontal="center"/>
    </xf>
    <xf numFmtId="0" fontId="35" fillId="11" borderId="50" xfId="0" applyFont="1" applyFill="1" applyBorder="1" applyAlignment="1">
      <alignment horizontal="center"/>
    </xf>
    <xf numFmtId="0" fontId="35" fillId="11" borderId="0" xfId="0" applyFont="1" applyFill="1" applyAlignment="1">
      <alignment horizontal="center" vertical="top"/>
    </xf>
    <xf numFmtId="0" fontId="37" fillId="0" borderId="19" xfId="2" applyFont="1" applyBorder="1" applyAlignment="1" applyProtection="1">
      <alignment horizontal="left" vertical="center"/>
    </xf>
    <xf numFmtId="0" fontId="37" fillId="0" borderId="19" xfId="2" applyFont="1" applyBorder="1" applyAlignment="1" applyProtection="1">
      <alignment vertical="center" wrapText="1"/>
    </xf>
    <xf numFmtId="0" fontId="37" fillId="0" borderId="19" xfId="2" applyFont="1" applyBorder="1" applyAlignment="1" applyProtection="1">
      <alignment horizontal="center" vertical="top"/>
    </xf>
    <xf numFmtId="0" fontId="22" fillId="0" borderId="19" xfId="0" applyFont="1" applyBorder="1" applyAlignment="1">
      <alignment horizontal="center" vertical="top"/>
    </xf>
    <xf numFmtId="0" fontId="22" fillId="0" borderId="15" xfId="0" applyFont="1" applyBorder="1" applyAlignment="1">
      <alignment horizontal="center" vertical="top"/>
    </xf>
    <xf numFmtId="4" fontId="22" fillId="0" borderId="15" xfId="0" applyNumberFormat="1" applyFont="1" applyBorder="1" applyAlignment="1">
      <alignment horizontal="center" vertical="top"/>
    </xf>
    <xf numFmtId="0" fontId="8" fillId="11" borderId="38" xfId="2" applyFont="1" applyFill="1" applyBorder="1" applyAlignment="1" applyProtection="1">
      <alignment horizontal="center" vertical="top"/>
    </xf>
    <xf numFmtId="0" fontId="34" fillId="11" borderId="32" xfId="0" applyFont="1" applyFill="1" applyBorder="1"/>
    <xf numFmtId="0" fontId="34" fillId="11" borderId="0" xfId="0" applyFont="1" applyFill="1"/>
    <xf numFmtId="4" fontId="35" fillId="11" borderId="0" xfId="0" applyNumberFormat="1" applyFont="1" applyFill="1" applyAlignment="1">
      <alignment horizontal="center" vertical="top"/>
    </xf>
    <xf numFmtId="0" fontId="37" fillId="0" borderId="15" xfId="2" applyFont="1" applyBorder="1" applyAlignment="1" applyProtection="1">
      <alignment horizontal="left" vertical="center"/>
    </xf>
    <xf numFmtId="0" fontId="37" fillId="0" borderId="16" xfId="2" applyFont="1" applyBorder="1" applyAlignment="1" applyProtection="1">
      <alignment vertical="center" wrapText="1"/>
    </xf>
    <xf numFmtId="0" fontId="37" fillId="0" borderId="15" xfId="2" applyFont="1" applyBorder="1" applyAlignment="1" applyProtection="1">
      <alignment horizontal="center" vertical="top"/>
    </xf>
    <xf numFmtId="4" fontId="37" fillId="0" borderId="15" xfId="2" applyNumberFormat="1" applyFont="1" applyBorder="1" applyAlignment="1" applyProtection="1">
      <alignment horizontal="right" vertical="center"/>
    </xf>
    <xf numFmtId="4" fontId="37" fillId="0" borderId="15" xfId="2" applyNumberFormat="1" applyFont="1" applyBorder="1" applyAlignment="1" applyProtection="1">
      <alignment horizontal="center" vertical="top"/>
    </xf>
    <xf numFmtId="4" fontId="22" fillId="0" borderId="15" xfId="0" applyNumberFormat="1" applyFont="1" applyBorder="1"/>
    <xf numFmtId="4" fontId="0" fillId="0" borderId="15" xfId="0" applyNumberFormat="1" applyBorder="1"/>
    <xf numFmtId="0" fontId="37" fillId="0" borderId="15" xfId="2" applyFont="1" applyBorder="1" applyAlignment="1" applyProtection="1">
      <alignment vertical="center" wrapText="1"/>
    </xf>
    <xf numFmtId="0" fontId="35" fillId="11" borderId="32" xfId="0" applyFont="1" applyFill="1" applyBorder="1" applyAlignment="1">
      <alignment horizontal="center"/>
    </xf>
    <xf numFmtId="0" fontId="35" fillId="11" borderId="50" xfId="0" applyFont="1" applyFill="1" applyBorder="1" applyAlignment="1">
      <alignment horizontal="center" vertical="top"/>
    </xf>
    <xf numFmtId="4" fontId="35" fillId="11" borderId="50" xfId="0" applyNumberFormat="1" applyFont="1" applyFill="1" applyBorder="1" applyAlignment="1">
      <alignment horizontal="center" vertical="top"/>
    </xf>
    <xf numFmtId="0" fontId="8" fillId="11" borderId="7" xfId="2" applyFont="1" applyFill="1" applyBorder="1" applyAlignment="1" applyProtection="1">
      <alignment vertical="center" wrapText="1"/>
    </xf>
    <xf numFmtId="0" fontId="22" fillId="0" borderId="15" xfId="0" applyFont="1" applyBorder="1"/>
    <xf numFmtId="2" fontId="35" fillId="11" borderId="50" xfId="0" applyNumberFormat="1" applyFont="1" applyFill="1" applyBorder="1" applyAlignment="1">
      <alignment horizontal="center" vertical="top"/>
    </xf>
    <xf numFmtId="0" fontId="22" fillId="0" borderId="15" xfId="0" applyFont="1" applyBorder="1" applyAlignment="1">
      <alignment horizontal="center"/>
    </xf>
    <xf numFmtId="0" fontId="37" fillId="0" borderId="15" xfId="2" applyFont="1" applyBorder="1" applyAlignment="1" applyProtection="1">
      <alignment horizontal="left" vertical="top"/>
    </xf>
    <xf numFmtId="0" fontId="37" fillId="0" borderId="15" xfId="2" applyFont="1" applyBorder="1" applyAlignment="1" applyProtection="1">
      <alignment horizontal="left" vertical="top" wrapText="1"/>
    </xf>
    <xf numFmtId="0" fontId="37" fillId="0" borderId="15" xfId="2" applyFont="1" applyBorder="1" applyAlignment="1" applyProtection="1">
      <alignment vertical="top" wrapText="1"/>
    </xf>
    <xf numFmtId="4" fontId="37" fillId="0" borderId="15" xfId="2" applyNumberFormat="1" applyFont="1" applyBorder="1" applyAlignment="1" applyProtection="1">
      <alignment horizontal="right" vertical="top"/>
    </xf>
    <xf numFmtId="0" fontId="8" fillId="11" borderId="51" xfId="2" applyFont="1" applyFill="1" applyBorder="1" applyAlignment="1" applyProtection="1">
      <alignment horizontal="left" vertical="center"/>
    </xf>
    <xf numFmtId="0" fontId="35" fillId="11" borderId="0" xfId="2" applyFont="1" applyFill="1" applyBorder="1" applyAlignment="1" applyProtection="1">
      <alignment horizontal="center"/>
    </xf>
    <xf numFmtId="0" fontId="35" fillId="11" borderId="0" xfId="0" applyFont="1" applyFill="1" applyBorder="1" applyAlignment="1">
      <alignment horizontal="center"/>
    </xf>
    <xf numFmtId="4" fontId="22" fillId="0" borderId="0" xfId="0" applyNumberFormat="1" applyFont="1"/>
    <xf numFmtId="3" fontId="37" fillId="0" borderId="15" xfId="2" applyNumberFormat="1" applyFont="1" applyBorder="1" applyAlignment="1" applyProtection="1">
      <alignment horizontal="center" vertical="top"/>
    </xf>
    <xf numFmtId="0" fontId="38" fillId="0" borderId="15" xfId="2" applyFont="1" applyBorder="1" applyAlignment="1" applyProtection="1">
      <alignment vertical="top" wrapText="1"/>
    </xf>
    <xf numFmtId="0" fontId="37" fillId="0" borderId="16" xfId="2" applyFont="1" applyBorder="1" applyAlignment="1" applyProtection="1">
      <alignment horizontal="left" vertical="top" wrapText="1"/>
    </xf>
    <xf numFmtId="0" fontId="38" fillId="0" borderId="15" xfId="2" applyFont="1" applyBorder="1" applyAlignment="1" applyProtection="1">
      <alignment horizontal="left" vertical="top"/>
    </xf>
    <xf numFmtId="0" fontId="38" fillId="0" borderId="15" xfId="2" applyFont="1" applyBorder="1" applyAlignment="1" applyProtection="1">
      <alignment horizontal="center" vertical="top"/>
    </xf>
    <xf numFmtId="4" fontId="38" fillId="0" borderId="15" xfId="2" applyNumberFormat="1" applyFont="1" applyBorder="1" applyAlignment="1" applyProtection="1">
      <alignment horizontal="center" vertical="top"/>
    </xf>
    <xf numFmtId="0" fontId="27" fillId="11" borderId="38" xfId="2" applyFont="1" applyFill="1" applyBorder="1" applyAlignment="1" applyProtection="1">
      <alignment horizontal="left" vertical="center"/>
    </xf>
    <xf numFmtId="0" fontId="27" fillId="11" borderId="38" xfId="2" applyFont="1" applyFill="1" applyBorder="1" applyAlignment="1" applyProtection="1">
      <alignment horizontal="center" vertical="top"/>
    </xf>
    <xf numFmtId="0" fontId="27" fillId="11" borderId="19" xfId="2" applyFont="1" applyFill="1" applyBorder="1" applyAlignment="1" applyProtection="1">
      <alignment horizontal="left" vertical="center"/>
    </xf>
    <xf numFmtId="0" fontId="27" fillId="11" borderId="19" xfId="2" applyFont="1" applyFill="1" applyBorder="1" applyAlignment="1" applyProtection="1">
      <alignment horizontal="center" vertical="top"/>
    </xf>
    <xf numFmtId="0" fontId="27" fillId="11" borderId="50" xfId="2" applyFont="1" applyFill="1" applyBorder="1" applyAlignment="1" applyProtection="1">
      <alignment horizontal="left" vertical="center" wrapText="1"/>
    </xf>
    <xf numFmtId="0" fontId="38" fillId="0" borderId="15" xfId="0" applyFont="1" applyBorder="1" applyAlignment="1">
      <alignment horizontal="center" vertical="top"/>
    </xf>
    <xf numFmtId="4" fontId="38" fillId="0" borderId="15" xfId="0" applyNumberFormat="1" applyFont="1" applyBorder="1" applyAlignment="1">
      <alignment horizontal="center" vertical="top"/>
    </xf>
    <xf numFmtId="0" fontId="37" fillId="0" borderId="38" xfId="2" applyFont="1" applyBorder="1" applyAlignment="1" applyProtection="1">
      <alignment horizontal="left" vertical="top"/>
    </xf>
    <xf numFmtId="0" fontId="37" fillId="0" borderId="38" xfId="2" applyFont="1" applyBorder="1" applyAlignment="1" applyProtection="1">
      <alignment vertical="top" wrapText="1"/>
    </xf>
    <xf numFmtId="0" fontId="37" fillId="0" borderId="38" xfId="2" applyFont="1" applyBorder="1" applyAlignment="1" applyProtection="1">
      <alignment horizontal="center" vertical="top"/>
    </xf>
    <xf numFmtId="4" fontId="37" fillId="0" borderId="38" xfId="2" applyNumberFormat="1" applyFont="1" applyBorder="1" applyAlignment="1" applyProtection="1">
      <alignment horizontal="center" vertical="top"/>
    </xf>
    <xf numFmtId="4" fontId="22" fillId="0" borderId="38" xfId="0" applyNumberFormat="1" applyFont="1" applyBorder="1" applyAlignment="1">
      <alignment horizontal="center" vertical="top"/>
    </xf>
    <xf numFmtId="0" fontId="37" fillId="0" borderId="32" xfId="2" applyFont="1" applyBorder="1" applyAlignment="1" applyProtection="1">
      <alignment horizontal="left" vertical="top"/>
    </xf>
    <xf numFmtId="0" fontId="37" fillId="0" borderId="32" xfId="2" applyFont="1" applyBorder="1" applyAlignment="1" applyProtection="1">
      <alignment vertical="top" wrapText="1"/>
    </xf>
    <xf numFmtId="0" fontId="37" fillId="0" borderId="32" xfId="2" applyFont="1" applyBorder="1" applyAlignment="1" applyProtection="1">
      <alignment horizontal="center" vertical="top"/>
    </xf>
    <xf numFmtId="4" fontId="37" fillId="0" borderId="32" xfId="2" applyNumberFormat="1" applyFont="1" applyBorder="1" applyAlignment="1" applyProtection="1">
      <alignment horizontal="center" vertical="top"/>
    </xf>
    <xf numFmtId="4" fontId="22" fillId="0" borderId="32" xfId="0" applyNumberFormat="1" applyFont="1" applyBorder="1" applyAlignment="1">
      <alignment horizontal="center" vertical="top"/>
    </xf>
    <xf numFmtId="0" fontId="37" fillId="0" borderId="0" xfId="2" applyFont="1" applyBorder="1" applyAlignment="1" applyProtection="1">
      <alignment horizontal="left" vertical="top"/>
    </xf>
    <xf numFmtId="0" fontId="37" fillId="0" borderId="0" xfId="2" applyFont="1" applyBorder="1" applyAlignment="1" applyProtection="1">
      <alignment vertical="top" wrapText="1"/>
    </xf>
    <xf numFmtId="0" fontId="37" fillId="0" borderId="0" xfId="2" applyFont="1" applyBorder="1" applyAlignment="1" applyProtection="1">
      <alignment horizontal="center" vertical="top"/>
    </xf>
    <xf numFmtId="4" fontId="37" fillId="0" borderId="0" xfId="2" applyNumberFormat="1" applyFont="1" applyBorder="1" applyAlignment="1" applyProtection="1">
      <alignment horizontal="center" vertical="top"/>
    </xf>
    <xf numFmtId="4" fontId="22" fillId="0" borderId="0" xfId="0" applyNumberFormat="1" applyFont="1" applyBorder="1" applyAlignment="1">
      <alignment horizontal="center" vertical="top"/>
    </xf>
    <xf numFmtId="0" fontId="30" fillId="11" borderId="52" xfId="3" applyFont="1" applyFill="1" applyBorder="1" applyAlignment="1" applyProtection="1">
      <alignment horizontal="left" vertical="center"/>
    </xf>
    <xf numFmtId="0" fontId="30" fillId="11" borderId="53" xfId="3" applyFont="1" applyFill="1" applyBorder="1" applyAlignment="1" applyProtection="1">
      <alignment horizontal="left" vertical="center"/>
    </xf>
    <xf numFmtId="0" fontId="30" fillId="11" borderId="43" xfId="3" applyFont="1" applyFill="1" applyBorder="1" applyAlignment="1" applyProtection="1">
      <alignment vertical="center" wrapText="1"/>
    </xf>
    <xf numFmtId="0" fontId="30" fillId="11" borderId="43" xfId="3" applyFont="1" applyFill="1" applyBorder="1" applyAlignment="1" applyProtection="1">
      <alignment horizontal="left" vertical="center"/>
    </xf>
    <xf numFmtId="4" fontId="39" fillId="11" borderId="43" xfId="3" applyNumberFormat="1" applyFont="1" applyFill="1" applyBorder="1" applyAlignment="1" applyProtection="1">
      <alignment horizontal="right" vertical="center"/>
    </xf>
    <xf numFmtId="0" fontId="30" fillId="11" borderId="54" xfId="3" applyFont="1" applyFill="1" applyBorder="1" applyAlignment="1" applyProtection="1">
      <alignment horizontal="left" vertical="center"/>
    </xf>
    <xf numFmtId="0" fontId="30" fillId="11" borderId="55" xfId="3" applyFont="1" applyFill="1" applyBorder="1" applyAlignment="1" applyProtection="1">
      <alignment horizontal="left" vertical="center"/>
    </xf>
    <xf numFmtId="0" fontId="33" fillId="11" borderId="1" xfId="3" applyFont="1" applyFill="1" applyBorder="1" applyAlignment="1" applyProtection="1">
      <alignment horizontal="left" vertical="top" wrapText="1"/>
    </xf>
    <xf numFmtId="4" fontId="39" fillId="11" borderId="1" xfId="3" applyNumberFormat="1" applyFont="1" applyFill="1" applyBorder="1" applyAlignment="1" applyProtection="1">
      <alignment horizontal="center" vertical="top"/>
    </xf>
    <xf numFmtId="0" fontId="8" fillId="11" borderId="50" xfId="2" applyFont="1" applyFill="1" applyBorder="1" applyAlignment="1" applyProtection="1">
      <alignment horizontal="left" wrapText="1"/>
    </xf>
    <xf numFmtId="2" fontId="35" fillId="11" borderId="0" xfId="0" applyNumberFormat="1" applyFont="1" applyFill="1" applyAlignment="1">
      <alignment horizontal="center" vertical="top"/>
    </xf>
    <xf numFmtId="0" fontId="21" fillId="12" borderId="15" xfId="0" applyFont="1" applyFill="1" applyBorder="1" applyAlignment="1">
      <alignment horizontal="center" vertical="top"/>
    </xf>
    <xf numFmtId="0" fontId="0" fillId="0" borderId="19" xfId="0" applyFont="1" applyBorder="1" applyAlignment="1">
      <alignment horizontal="center" vertical="top"/>
    </xf>
    <xf numFmtId="0" fontId="0" fillId="0" borderId="56" xfId="0" applyFont="1" applyBorder="1" applyAlignment="1">
      <alignment horizontal="center" vertical="top" wrapText="1"/>
    </xf>
    <xf numFmtId="0" fontId="42" fillId="13" borderId="57" xfId="0" applyFont="1" applyFill="1" applyBorder="1" applyAlignment="1">
      <alignment horizontal="center" vertical="center"/>
    </xf>
    <xf numFmtId="0" fontId="43" fillId="0" borderId="37" xfId="0" applyFont="1" applyBorder="1" applyAlignment="1">
      <alignment horizontal="center" vertical="center"/>
    </xf>
    <xf numFmtId="0" fontId="42" fillId="0" borderId="40" xfId="0" applyFont="1" applyBorder="1"/>
    <xf numFmtId="0" fontId="42" fillId="0" borderId="43" xfId="0" applyFont="1" applyBorder="1"/>
    <xf numFmtId="0" fontId="26" fillId="0" borderId="45" xfId="3" applyFont="1" applyBorder="1" applyAlignment="1" applyProtection="1">
      <alignment vertical="center"/>
    </xf>
    <xf numFmtId="0" fontId="26" fillId="0" borderId="45" xfId="3" applyFont="1" applyBorder="1" applyAlignment="1" applyProtection="1">
      <alignment horizontal="left" vertical="center"/>
    </xf>
    <xf numFmtId="0" fontId="26" fillId="0" borderId="41" xfId="3" applyFont="1" applyBorder="1" applyAlignment="1" applyProtection="1">
      <alignment horizontal="center" vertical="center"/>
    </xf>
    <xf numFmtId="0" fontId="26" fillId="0" borderId="58" xfId="3" applyFont="1" applyBorder="1" applyAlignment="1" applyProtection="1">
      <alignment horizontal="center" vertical="center"/>
    </xf>
    <xf numFmtId="0" fontId="42" fillId="0" borderId="39" xfId="0" applyFont="1" applyBorder="1"/>
    <xf numFmtId="0" fontId="42" fillId="0" borderId="1" xfId="0" applyFont="1" applyBorder="1"/>
    <xf numFmtId="0" fontId="26" fillId="0" borderId="59" xfId="3" applyFont="1" applyBorder="1" applyAlignment="1" applyProtection="1">
      <alignment vertical="center"/>
    </xf>
    <xf numFmtId="0" fontId="29" fillId="0" borderId="59" xfId="3" applyFont="1" applyBorder="1" applyAlignment="1" applyProtection="1">
      <alignment horizontal="left" vertical="center"/>
    </xf>
    <xf numFmtId="0" fontId="26" fillId="0" borderId="1" xfId="3" applyFont="1" applyBorder="1" applyAlignment="1" applyProtection="1">
      <alignment horizontal="center" vertical="center"/>
    </xf>
    <xf numFmtId="0" fontId="26" fillId="0" borderId="60" xfId="3" applyFont="1" applyBorder="1" applyAlignment="1" applyProtection="1">
      <alignment horizontal="center" vertical="center"/>
    </xf>
    <xf numFmtId="0" fontId="8" fillId="14" borderId="19" xfId="12" applyFont="1" applyFill="1" applyBorder="1" applyAlignment="1">
      <alignment horizontal="center"/>
    </xf>
    <xf numFmtId="49" fontId="8" fillId="14" borderId="19" xfId="12" applyNumberFormat="1" applyFont="1" applyFill="1" applyBorder="1" applyAlignment="1">
      <alignment horizontal="left"/>
    </xf>
    <xf numFmtId="0" fontId="8" fillId="14" borderId="50" xfId="12" applyFont="1" applyFill="1" applyBorder="1"/>
    <xf numFmtId="0" fontId="29" fillId="14" borderId="50" xfId="3" applyFont="1" applyFill="1" applyBorder="1" applyAlignment="1" applyProtection="1">
      <alignment horizontal="left" vertical="center"/>
    </xf>
    <xf numFmtId="0" fontId="26" fillId="14" borderId="50" xfId="3" applyFont="1" applyFill="1" applyBorder="1" applyAlignment="1" applyProtection="1">
      <alignment horizontal="center" vertical="center"/>
    </xf>
    <xf numFmtId="4" fontId="26" fillId="14" borderId="12" xfId="3" applyNumberFormat="1" applyFont="1" applyFill="1" applyBorder="1" applyAlignment="1" applyProtection="1">
      <alignment horizontal="right" vertical="top"/>
    </xf>
    <xf numFmtId="0" fontId="44" fillId="0" borderId="51" xfId="12" applyFont="1" applyBorder="1" applyAlignment="1">
      <alignment horizontal="center" vertical="top"/>
    </xf>
    <xf numFmtId="49" fontId="44" fillId="0" borderId="51" xfId="12" applyNumberFormat="1" applyFont="1" applyBorder="1" applyAlignment="1">
      <alignment horizontal="left" vertical="top"/>
    </xf>
    <xf numFmtId="0" fontId="44" fillId="0" borderId="51" xfId="12" applyFont="1" applyBorder="1" applyAlignment="1">
      <alignment horizontal="left" vertical="top" wrapText="1"/>
    </xf>
    <xf numFmtId="49" fontId="44" fillId="0" borderId="51" xfId="12" applyNumberFormat="1" applyFont="1" applyBorder="1" applyAlignment="1">
      <alignment horizontal="left" vertical="top" shrinkToFit="1"/>
    </xf>
    <xf numFmtId="4" fontId="44" fillId="0" borderId="51" xfId="12" applyNumberFormat="1" applyFont="1" applyBorder="1" applyAlignment="1">
      <alignment horizontal="right"/>
    </xf>
    <xf numFmtId="4" fontId="44" fillId="0" borderId="15" xfId="12" applyNumberFormat="1" applyFont="1" applyBorder="1"/>
    <xf numFmtId="0" fontId="44" fillId="0" borderId="38" xfId="12" applyFont="1" applyBorder="1" applyAlignment="1">
      <alignment horizontal="center" vertical="top"/>
    </xf>
    <xf numFmtId="49" fontId="44" fillId="0" borderId="38" xfId="12" applyNumberFormat="1" applyFont="1" applyBorder="1" applyAlignment="1">
      <alignment horizontal="left" vertical="top"/>
    </xf>
    <xf numFmtId="0" fontId="44" fillId="0" borderId="38" xfId="12" applyFont="1" applyBorder="1" applyAlignment="1">
      <alignment horizontal="left" vertical="top" wrapText="1"/>
    </xf>
    <xf numFmtId="49" fontId="44" fillId="0" borderId="38" xfId="12" applyNumberFormat="1" applyFont="1" applyBorder="1" applyAlignment="1">
      <alignment horizontal="left" vertical="top" shrinkToFit="1"/>
    </xf>
    <xf numFmtId="4" fontId="44" fillId="0" borderId="38" xfId="12" applyNumberFormat="1" applyFont="1" applyBorder="1" applyAlignment="1">
      <alignment horizontal="right"/>
    </xf>
    <xf numFmtId="4" fontId="44" fillId="0" borderId="38" xfId="12" applyNumberFormat="1" applyFont="1" applyBorder="1"/>
    <xf numFmtId="0" fontId="9" fillId="0" borderId="51" xfId="12" applyFont="1" applyBorder="1" applyAlignment="1">
      <alignment horizontal="center"/>
    </xf>
    <xf numFmtId="49" fontId="9" fillId="0" borderId="51" xfId="12" applyNumberFormat="1" applyFont="1" applyBorder="1" applyAlignment="1">
      <alignment horizontal="right"/>
    </xf>
    <xf numFmtId="4" fontId="45" fillId="15" borderId="61" xfId="12" applyNumberFormat="1" applyFont="1" applyFill="1" applyBorder="1" applyAlignment="1">
      <alignment horizontal="right" wrapText="1"/>
    </xf>
    <xf numFmtId="0" fontId="45" fillId="0" borderId="19" xfId="6" applyFont="1" applyBorder="1" applyAlignment="1">
      <alignment horizontal="right"/>
    </xf>
    <xf numFmtId="0" fontId="8" fillId="14" borderId="15" xfId="12" applyFont="1" applyFill="1" applyBorder="1" applyAlignment="1">
      <alignment horizontal="center"/>
    </xf>
    <xf numFmtId="49" fontId="8" fillId="14" borderId="15" xfId="12" applyNumberFormat="1" applyFont="1" applyFill="1" applyBorder="1" applyAlignment="1">
      <alignment horizontal="left"/>
    </xf>
    <xf numFmtId="0" fontId="8" fillId="14" borderId="16" xfId="12" applyFont="1" applyFill="1" applyBorder="1"/>
    <xf numFmtId="0" fontId="0" fillId="14" borderId="33" xfId="0" applyFill="1" applyBorder="1"/>
    <xf numFmtId="4" fontId="42" fillId="14" borderId="17" xfId="0" applyNumberFormat="1" applyFont="1" applyFill="1" applyBorder="1"/>
    <xf numFmtId="0" fontId="44" fillId="0" borderId="38" xfId="12" applyFont="1" applyBorder="1" applyAlignment="1">
      <alignment vertical="top" wrapText="1"/>
    </xf>
    <xf numFmtId="49" fontId="44" fillId="0" borderId="38" xfId="12" applyNumberFormat="1" applyFont="1" applyBorder="1" applyAlignment="1">
      <alignment horizontal="center" shrinkToFit="1"/>
    </xf>
    <xf numFmtId="0" fontId="8" fillId="16" borderId="15" xfId="12" applyFont="1" applyFill="1" applyBorder="1" applyAlignment="1">
      <alignment horizontal="center"/>
    </xf>
    <xf numFmtId="49" fontId="8" fillId="16" borderId="15" xfId="12" applyNumberFormat="1" applyFont="1" applyFill="1" applyBorder="1" applyAlignment="1">
      <alignment horizontal="left"/>
    </xf>
    <xf numFmtId="0" fontId="8" fillId="16" borderId="16" xfId="12" applyFont="1" applyFill="1" applyBorder="1"/>
    <xf numFmtId="0" fontId="0" fillId="16" borderId="33" xfId="0" applyFill="1" applyBorder="1"/>
    <xf numFmtId="4" fontId="42" fillId="16" borderId="17" xfId="0" applyNumberFormat="1" applyFont="1" applyFill="1" applyBorder="1"/>
    <xf numFmtId="4" fontId="44" fillId="0" borderId="19" xfId="12" applyNumberFormat="1" applyFont="1" applyBorder="1"/>
    <xf numFmtId="0" fontId="44" fillId="0" borderId="15" xfId="12" applyFont="1" applyBorder="1" applyAlignment="1">
      <alignment horizontal="center" vertical="top"/>
    </xf>
    <xf numFmtId="49" fontId="44" fillId="0" borderId="15" xfId="12" applyNumberFormat="1" applyFont="1" applyBorder="1" applyAlignment="1">
      <alignment horizontal="left" vertical="top"/>
    </xf>
    <xf numFmtId="0" fontId="44" fillId="0" borderId="15" xfId="12" applyFont="1" applyBorder="1" applyAlignment="1">
      <alignment vertical="top" wrapText="1"/>
    </xf>
    <xf numFmtId="49" fontId="44" fillId="0" borderId="15" xfId="12" applyNumberFormat="1" applyFont="1" applyBorder="1" applyAlignment="1">
      <alignment horizontal="center" shrinkToFit="1"/>
    </xf>
    <xf numFmtId="4" fontId="44" fillId="0" borderId="15" xfId="12" applyNumberFormat="1" applyFont="1" applyBorder="1" applyAlignment="1">
      <alignment horizontal="right"/>
    </xf>
    <xf numFmtId="0" fontId="9" fillId="0" borderId="19" xfId="12" applyFont="1" applyBorder="1" applyAlignment="1">
      <alignment horizontal="center"/>
    </xf>
    <xf numFmtId="49" fontId="9" fillId="0" borderId="19" xfId="12" applyNumberFormat="1" applyFont="1" applyBorder="1" applyAlignment="1">
      <alignment horizontal="right"/>
    </xf>
    <xf numFmtId="4" fontId="45" fillId="15" borderId="62" xfId="12" applyNumberFormat="1" applyFont="1" applyFill="1" applyBorder="1" applyAlignment="1">
      <alignment horizontal="right" wrapText="1"/>
    </xf>
    <xf numFmtId="0" fontId="21" fillId="17" borderId="15" xfId="0" applyFont="1" applyFill="1" applyBorder="1" applyAlignment="1">
      <alignment horizontal="center" vertical="top"/>
    </xf>
    <xf numFmtId="2" fontId="42" fillId="18" borderId="57" xfId="0" applyNumberFormat="1" applyFont="1" applyFill="1" applyBorder="1" applyAlignment="1">
      <alignment horizontal="center" vertical="center"/>
    </xf>
    <xf numFmtId="0" fontId="46" fillId="0" borderId="37" xfId="0" applyFont="1" applyBorder="1" applyAlignment="1">
      <alignment horizontal="center" vertical="center"/>
    </xf>
    <xf numFmtId="0" fontId="42" fillId="0" borderId="63" xfId="0" applyFont="1" applyBorder="1"/>
    <xf numFmtId="0" fontId="42" fillId="0" borderId="0" xfId="0" applyFont="1" applyBorder="1"/>
    <xf numFmtId="0" fontId="26" fillId="0" borderId="51" xfId="3" applyFont="1" applyBorder="1" applyAlignment="1" applyProtection="1">
      <alignment vertical="center"/>
    </xf>
    <xf numFmtId="0" fontId="29" fillId="0" borderId="51" xfId="3" applyFont="1" applyBorder="1" applyAlignment="1" applyProtection="1">
      <alignment horizontal="left" vertical="center"/>
    </xf>
    <xf numFmtId="0" fontId="29" fillId="0" borderId="10" xfId="3" applyFont="1" applyBorder="1" applyAlignment="1" applyProtection="1">
      <alignment horizontal="left" vertical="center"/>
    </xf>
    <xf numFmtId="0" fontId="26" fillId="0" borderId="0" xfId="3" applyFont="1" applyBorder="1" applyAlignment="1" applyProtection="1">
      <alignment horizontal="center" vertical="center"/>
    </xf>
    <xf numFmtId="0" fontId="26" fillId="0" borderId="64" xfId="3" applyFont="1" applyBorder="1" applyAlignment="1" applyProtection="1">
      <alignment horizontal="center" vertical="center"/>
    </xf>
    <xf numFmtId="0" fontId="8" fillId="14" borderId="16" xfId="12" applyFont="1" applyFill="1" applyBorder="1" applyAlignment="1"/>
    <xf numFmtId="0" fontId="8" fillId="14" borderId="33" xfId="12" applyFont="1" applyFill="1" applyBorder="1" applyAlignment="1"/>
    <xf numFmtId="4" fontId="8" fillId="14" borderId="17" xfId="12" applyNumberFormat="1" applyFont="1" applyFill="1" applyBorder="1" applyAlignment="1"/>
    <xf numFmtId="0" fontId="44" fillId="0" borderId="51" xfId="12" applyFont="1" applyBorder="1" applyAlignment="1">
      <alignment vertical="top" wrapText="1"/>
    </xf>
    <xf numFmtId="49" fontId="44" fillId="0" borderId="51" xfId="12" applyNumberFormat="1" applyFont="1" applyBorder="1" applyAlignment="1">
      <alignment horizontal="center" shrinkToFit="1"/>
    </xf>
    <xf numFmtId="4" fontId="44" fillId="0" borderId="51" xfId="12" applyNumberFormat="1" applyFont="1" applyBorder="1"/>
    <xf numFmtId="0" fontId="11" fillId="14" borderId="33" xfId="12" applyFont="1" applyFill="1" applyBorder="1" applyAlignment="1">
      <alignment horizontal="center"/>
    </xf>
    <xf numFmtId="0" fontId="11" fillId="14" borderId="33" xfId="12" applyFont="1" applyFill="1" applyBorder="1" applyAlignment="1">
      <alignment horizontal="right"/>
    </xf>
    <xf numFmtId="4" fontId="8" fillId="14" borderId="17" xfId="12" applyNumberFormat="1" applyFont="1" applyFill="1" applyBorder="1"/>
    <xf numFmtId="0" fontId="42" fillId="0" borderId="0" xfId="0" applyFont="1" applyAlignment="1">
      <alignment horizontal="right" vertical="center"/>
    </xf>
    <xf numFmtId="0" fontId="42" fillId="0" borderId="0" xfId="0" applyFont="1" applyBorder="1" applyAlignment="1">
      <alignment horizontal="right" vertical="center"/>
    </xf>
    <xf numFmtId="0" fontId="0" fillId="0" borderId="0" xfId="0" applyBorder="1" applyAlignment="1">
      <alignment horizontal="center"/>
    </xf>
    <xf numFmtId="0" fontId="48" fillId="0" borderId="0" xfId="0" applyFont="1" applyBorder="1" applyAlignment="1">
      <alignment horizontal="center"/>
    </xf>
    <xf numFmtId="0" fontId="27" fillId="0" borderId="15" xfId="0" applyFont="1" applyBorder="1" applyAlignment="1">
      <alignment horizontal="center" vertical="top"/>
    </xf>
    <xf numFmtId="0" fontId="27" fillId="0" borderId="15" xfId="0" applyFont="1" applyBorder="1" applyAlignment="1">
      <alignment horizontal="center" vertical="top" wrapText="1"/>
    </xf>
    <xf numFmtId="0" fontId="49" fillId="2" borderId="16" xfId="6" applyFont="1" applyFill="1" applyBorder="1" applyAlignment="1">
      <alignment vertical="top"/>
    </xf>
    <xf numFmtId="49" fontId="49" fillId="2" borderId="16" xfId="6" applyNumberFormat="1" applyFont="1" applyFill="1" applyBorder="1" applyAlignment="1">
      <alignment vertical="top"/>
    </xf>
    <xf numFmtId="0" fontId="5" fillId="2" borderId="33" xfId="6" applyFont="1" applyFill="1" applyBorder="1" applyAlignment="1">
      <alignment vertical="top"/>
    </xf>
    <xf numFmtId="168" fontId="5" fillId="2" borderId="17" xfId="6" applyNumberFormat="1" applyFont="1" applyFill="1" applyBorder="1" applyAlignment="1">
      <alignment vertical="top"/>
    </xf>
    <xf numFmtId="4" fontId="49" fillId="2" borderId="33" xfId="6" applyNumberFormat="1" applyFont="1" applyFill="1" applyBorder="1" applyAlignment="1">
      <alignment vertical="top"/>
    </xf>
    <xf numFmtId="4" fontId="49" fillId="2" borderId="17" xfId="6" applyNumberFormat="1" applyFont="1" applyFill="1" applyBorder="1" applyAlignment="1">
      <alignment vertical="top"/>
    </xf>
    <xf numFmtId="0" fontId="50" fillId="0" borderId="9" xfId="6" applyFont="1" applyBorder="1" applyAlignment="1">
      <alignment horizontal="center" vertical="top"/>
    </xf>
    <xf numFmtId="0" fontId="50" fillId="0" borderId="9" xfId="6" applyFont="1" applyBorder="1" applyAlignment="1">
      <alignment vertical="top"/>
    </xf>
    <xf numFmtId="0" fontId="50" fillId="0" borderId="51" xfId="6" applyFont="1" applyBorder="1" applyAlignment="1">
      <alignment horizontal="left" vertical="top" wrapText="1"/>
    </xf>
    <xf numFmtId="0" fontId="50" fillId="0" borderId="51" xfId="6" applyFont="1" applyBorder="1" applyAlignment="1">
      <alignment vertical="top" shrinkToFit="1"/>
    </xf>
    <xf numFmtId="168" fontId="50" fillId="0" borderId="51" xfId="6" applyNumberFormat="1" applyFont="1" applyBorder="1" applyAlignment="1">
      <alignment vertical="top" shrinkToFit="1"/>
    </xf>
    <xf numFmtId="4" fontId="50" fillId="0" borderId="51" xfId="6" applyNumberFormat="1" applyFont="1" applyBorder="1" applyAlignment="1">
      <alignment vertical="top" shrinkToFit="1"/>
    </xf>
    <xf numFmtId="0" fontId="49" fillId="2" borderId="16" xfId="7" applyFont="1" applyFill="1" applyBorder="1" applyAlignment="1">
      <alignment vertical="top"/>
    </xf>
    <xf numFmtId="0" fontId="49" fillId="2" borderId="16" xfId="7" applyFont="1" applyFill="1" applyBorder="1" applyAlignment="1">
      <alignment vertical="top"/>
    </xf>
    <xf numFmtId="0" fontId="49" fillId="2" borderId="16" xfId="7" applyFont="1" applyFill="1" applyBorder="1" applyAlignment="1">
      <alignment horizontal="left" vertical="top" wrapText="1"/>
    </xf>
    <xf numFmtId="0" fontId="49" fillId="2" borderId="33" xfId="7" applyFont="1" applyFill="1" applyBorder="1" applyAlignment="1">
      <alignment vertical="top" shrinkToFit="1"/>
    </xf>
    <xf numFmtId="168" fontId="49" fillId="2" borderId="33" xfId="7" applyNumberFormat="1" applyFont="1" applyFill="1" applyBorder="1" applyAlignment="1">
      <alignment vertical="top" shrinkToFit="1"/>
    </xf>
    <xf numFmtId="4" fontId="49" fillId="2" borderId="16" xfId="7" applyNumberFormat="1" applyFont="1" applyFill="1" applyBorder="1" applyAlignment="1">
      <alignment vertical="top" shrinkToFit="1"/>
    </xf>
    <xf numFmtId="4" fontId="49" fillId="2" borderId="17" xfId="7" applyNumberFormat="1" applyFont="1" applyFill="1" applyBorder="1" applyAlignment="1">
      <alignment vertical="top" shrinkToFit="1"/>
    </xf>
    <xf numFmtId="0" fontId="50" fillId="0" borderId="9" xfId="7" applyFont="1" applyBorder="1" applyAlignment="1">
      <alignment vertical="top"/>
    </xf>
    <xf numFmtId="0" fontId="50" fillId="0" borderId="9" xfId="7" applyFont="1" applyBorder="1" applyAlignment="1">
      <alignment vertical="top"/>
    </xf>
    <xf numFmtId="0" fontId="50" fillId="0" borderId="51" xfId="7" applyFont="1" applyBorder="1" applyAlignment="1">
      <alignment horizontal="left" vertical="top" wrapText="1"/>
    </xf>
    <xf numFmtId="0" fontId="50" fillId="0" borderId="51" xfId="7" applyFont="1" applyBorder="1" applyAlignment="1">
      <alignment vertical="top" shrinkToFit="1"/>
    </xf>
    <xf numFmtId="168" fontId="50" fillId="0" borderId="51" xfId="7" applyNumberFormat="1" applyFont="1" applyBorder="1" applyAlignment="1">
      <alignment vertical="top" shrinkToFit="1"/>
    </xf>
    <xf numFmtId="4" fontId="50" fillId="0" borderId="51" xfId="7" applyNumberFormat="1" applyFont="1" applyBorder="1" applyAlignment="1">
      <alignment vertical="top" shrinkToFit="1"/>
    </xf>
    <xf numFmtId="0" fontId="49" fillId="2" borderId="16" xfId="8" applyFont="1" applyFill="1" applyBorder="1" applyAlignment="1">
      <alignment vertical="top"/>
    </xf>
    <xf numFmtId="0" fontId="49" fillId="2" borderId="16" xfId="8" applyFont="1" applyFill="1" applyBorder="1" applyAlignment="1">
      <alignment vertical="top"/>
    </xf>
    <xf numFmtId="0" fontId="49" fillId="2" borderId="16" xfId="8" applyFont="1" applyFill="1" applyBorder="1" applyAlignment="1">
      <alignment horizontal="left" vertical="top" wrapText="1"/>
    </xf>
    <xf numFmtId="0" fontId="49" fillId="2" borderId="33" xfId="8" applyFont="1" applyFill="1" applyBorder="1" applyAlignment="1">
      <alignment vertical="top" shrinkToFit="1"/>
    </xf>
    <xf numFmtId="168" fontId="49" fillId="2" borderId="17" xfId="8" applyNumberFormat="1" applyFont="1" applyFill="1" applyBorder="1" applyAlignment="1">
      <alignment vertical="top" shrinkToFit="1"/>
    </xf>
    <xf numFmtId="4" fontId="49" fillId="2" borderId="33" xfId="8" applyNumberFormat="1" applyFont="1" applyFill="1" applyBorder="1" applyAlignment="1">
      <alignment vertical="top" shrinkToFit="1"/>
    </xf>
    <xf numFmtId="4" fontId="49" fillId="2" borderId="17" xfId="8" applyNumberFormat="1" applyFont="1" applyFill="1" applyBorder="1" applyAlignment="1">
      <alignment vertical="top" shrinkToFit="1"/>
    </xf>
    <xf numFmtId="0" fontId="50" fillId="0" borderId="9" xfId="8" applyFont="1" applyBorder="1" applyAlignment="1">
      <alignment vertical="top"/>
    </xf>
    <xf numFmtId="0" fontId="50" fillId="0" borderId="9" xfId="8" applyFont="1" applyBorder="1" applyAlignment="1">
      <alignment vertical="top"/>
    </xf>
    <xf numFmtId="0" fontId="50" fillId="0" borderId="51" xfId="8" applyFont="1" applyBorder="1" applyAlignment="1">
      <alignment horizontal="left" vertical="top" wrapText="1"/>
    </xf>
    <xf numFmtId="0" fontId="50" fillId="0" borderId="51" xfId="8" applyFont="1" applyBorder="1" applyAlignment="1">
      <alignment vertical="top" shrinkToFit="1"/>
    </xf>
    <xf numFmtId="168" fontId="50" fillId="0" borderId="51" xfId="8" applyNumberFormat="1" applyFont="1" applyBorder="1" applyAlignment="1">
      <alignment vertical="top" shrinkToFit="1"/>
    </xf>
    <xf numFmtId="0" fontId="49" fillId="2" borderId="16" xfId="9" applyFont="1" applyFill="1" applyBorder="1" applyAlignment="1">
      <alignment vertical="top"/>
    </xf>
    <xf numFmtId="0" fontId="49" fillId="2" borderId="16" xfId="9" applyFont="1" applyFill="1" applyBorder="1" applyAlignment="1">
      <alignment vertical="top"/>
    </xf>
    <xf numFmtId="0" fontId="49" fillId="2" borderId="15" xfId="9" applyFont="1" applyFill="1" applyBorder="1" applyAlignment="1">
      <alignment horizontal="left" vertical="top" wrapText="1"/>
    </xf>
    <xf numFmtId="0" fontId="49" fillId="2" borderId="15" xfId="9" applyFont="1" applyFill="1" applyBorder="1" applyAlignment="1">
      <alignment vertical="top" shrinkToFit="1"/>
    </xf>
    <xf numFmtId="168" fontId="49" fillId="2" borderId="16" xfId="9" applyNumberFormat="1" applyFont="1" applyFill="1" applyBorder="1" applyAlignment="1">
      <alignment vertical="top" shrinkToFit="1"/>
    </xf>
    <xf numFmtId="4" fontId="49" fillId="2" borderId="16" xfId="9" applyNumberFormat="1" applyFont="1" applyFill="1" applyBorder="1" applyAlignment="1">
      <alignment vertical="top" shrinkToFit="1"/>
    </xf>
    <xf numFmtId="4" fontId="49" fillId="2" borderId="17" xfId="9" applyNumberFormat="1" applyFont="1" applyFill="1" applyBorder="1" applyAlignment="1">
      <alignment vertical="top" shrinkToFit="1"/>
    </xf>
    <xf numFmtId="4" fontId="49" fillId="2" borderId="15" xfId="9" applyNumberFormat="1" applyFont="1" applyFill="1" applyBorder="1" applyAlignment="1">
      <alignment vertical="top" shrinkToFit="1"/>
    </xf>
    <xf numFmtId="0" fontId="50" fillId="0" borderId="9" xfId="9" applyFont="1" applyBorder="1" applyAlignment="1">
      <alignment vertical="top"/>
    </xf>
    <xf numFmtId="0" fontId="50" fillId="0" borderId="9" xfId="9" applyFont="1" applyBorder="1" applyAlignment="1">
      <alignment vertical="top"/>
    </xf>
    <xf numFmtId="0" fontId="50" fillId="0" borderId="51" xfId="9" applyFont="1" applyBorder="1" applyAlignment="1">
      <alignment horizontal="left" vertical="top" wrapText="1"/>
    </xf>
    <xf numFmtId="0" fontId="50" fillId="0" borderId="51" xfId="9" applyFont="1" applyBorder="1" applyAlignment="1">
      <alignment vertical="top" shrinkToFit="1"/>
    </xf>
    <xf numFmtId="168" fontId="50" fillId="0" borderId="51" xfId="9" applyNumberFormat="1" applyFont="1" applyBorder="1" applyAlignment="1">
      <alignment vertical="top" shrinkToFit="1"/>
    </xf>
    <xf numFmtId="0" fontId="50" fillId="0" borderId="11" xfId="9" applyFont="1" applyBorder="1" applyAlignment="1">
      <alignment vertical="top"/>
    </xf>
    <xf numFmtId="0" fontId="50" fillId="0" borderId="11" xfId="9" applyFont="1" applyBorder="1" applyAlignment="1">
      <alignment vertical="top"/>
    </xf>
    <xf numFmtId="0" fontId="50" fillId="0" borderId="19" xfId="9" applyFont="1" applyBorder="1" applyAlignment="1">
      <alignment horizontal="left" vertical="top" wrapText="1"/>
    </xf>
    <xf numFmtId="0" fontId="50" fillId="0" borderId="19" xfId="9" applyFont="1" applyBorder="1" applyAlignment="1">
      <alignment vertical="top" shrinkToFit="1"/>
    </xf>
    <xf numFmtId="168" fontId="50" fillId="0" borderId="19" xfId="9" applyNumberFormat="1" applyFont="1" applyBorder="1" applyAlignment="1">
      <alignment vertical="top" shrinkToFit="1"/>
    </xf>
    <xf numFmtId="0" fontId="0" fillId="0" borderId="0" xfId="0" applyBorder="1"/>
    <xf numFmtId="4" fontId="29" fillId="0" borderId="0" xfId="2" applyNumberFormat="1" applyFont="1" applyBorder="1" applyAlignment="1" applyProtection="1">
      <alignment horizontal="right" vertical="center"/>
    </xf>
    <xf numFmtId="2" fontId="0" fillId="0" borderId="0" xfId="0" applyNumberFormat="1" applyBorder="1"/>
    <xf numFmtId="0" fontId="29" fillId="0" borderId="63" xfId="3" applyFont="1" applyBorder="1" applyAlignment="1" applyProtection="1">
      <alignment horizontal="left" vertical="center"/>
    </xf>
    <xf numFmtId="0" fontId="26" fillId="0" borderId="65" xfId="3" applyFont="1" applyBorder="1" applyAlignment="1" applyProtection="1">
      <alignment vertical="center"/>
    </xf>
    <xf numFmtId="0" fontId="29" fillId="0" borderId="0" xfId="3" applyFont="1" applyBorder="1" applyAlignment="1" applyProtection="1">
      <alignment horizontal="left" vertical="center"/>
    </xf>
    <xf numFmtId="0" fontId="28" fillId="0" borderId="38" xfId="3" applyFont="1" applyBorder="1" applyAlignment="1" applyProtection="1">
      <alignment horizontal="center" vertical="top" wrapText="1"/>
    </xf>
    <xf numFmtId="0" fontId="8" fillId="14" borderId="7" xfId="3" applyFont="1" applyFill="1" applyBorder="1" applyAlignment="1" applyProtection="1">
      <alignment horizontal="left" vertical="center"/>
    </xf>
    <xf numFmtId="0" fontId="8" fillId="14" borderId="32" xfId="3" applyFont="1" applyFill="1" applyBorder="1" applyAlignment="1" applyProtection="1">
      <alignment vertical="center" wrapText="1"/>
    </xf>
    <xf numFmtId="0" fontId="8" fillId="14" borderId="32" xfId="3" applyFont="1" applyFill="1" applyBorder="1" applyAlignment="1" applyProtection="1">
      <alignment horizontal="left" vertical="center"/>
    </xf>
    <xf numFmtId="4" fontId="52" fillId="14" borderId="32" xfId="3" applyNumberFormat="1" applyFont="1" applyFill="1" applyBorder="1" applyAlignment="1" applyProtection="1">
      <alignment horizontal="right" vertical="center"/>
    </xf>
    <xf numFmtId="0" fontId="8" fillId="14" borderId="11" xfId="3" applyFont="1" applyFill="1" applyBorder="1" applyAlignment="1" applyProtection="1">
      <alignment horizontal="left" vertical="center"/>
    </xf>
    <xf numFmtId="0" fontId="11" fillId="14" borderId="50" xfId="3" applyFont="1" applyFill="1" applyBorder="1" applyAlignment="1" applyProtection="1">
      <alignment vertical="center" wrapText="1"/>
    </xf>
    <xf numFmtId="0" fontId="8" fillId="14" borderId="50" xfId="3" applyFont="1" applyFill="1" applyBorder="1" applyAlignment="1" applyProtection="1">
      <alignment horizontal="left" vertical="center"/>
    </xf>
    <xf numFmtId="4" fontId="52" fillId="14" borderId="50" xfId="3" applyNumberFormat="1" applyFont="1" applyFill="1" applyBorder="1" applyAlignment="1" applyProtection="1">
      <alignment horizontal="center" vertical="top"/>
    </xf>
    <xf numFmtId="0" fontId="53" fillId="0" borderId="15" xfId="11" applyFont="1" applyBorder="1" applyAlignment="1">
      <alignment horizontal="center" vertical="top"/>
    </xf>
    <xf numFmtId="0" fontId="53" fillId="0" borderId="15" xfId="10" applyFont="1" applyBorder="1" applyAlignment="1" applyProtection="1">
      <alignment horizontal="left" vertical="top" wrapText="1"/>
      <protection locked="0"/>
    </xf>
    <xf numFmtId="0" fontId="53" fillId="0" borderId="15" xfId="1" applyFont="1" applyBorder="1" applyAlignment="1" applyProtection="1">
      <alignment horizontal="center" vertical="top"/>
      <protection locked="0"/>
    </xf>
    <xf numFmtId="1" fontId="53" fillId="0" borderId="15" xfId="1" applyNumberFormat="1" applyFont="1" applyBorder="1" applyAlignment="1">
      <alignment horizontal="center" vertical="top"/>
    </xf>
    <xf numFmtId="0" fontId="14" fillId="0" borderId="15" xfId="0" applyFont="1" applyBorder="1" applyAlignment="1">
      <alignment horizontal="center" vertical="top"/>
    </xf>
    <xf numFmtId="167" fontId="14" fillId="0" borderId="15" xfId="0" applyNumberFormat="1" applyFont="1" applyBorder="1" applyAlignment="1">
      <alignment horizontal="center" vertical="top"/>
    </xf>
    <xf numFmtId="0" fontId="0" fillId="0" borderId="15" xfId="0" applyBorder="1"/>
    <xf numFmtId="0" fontId="0" fillId="0" borderId="15" xfId="0" applyBorder="1" applyAlignment="1">
      <alignment horizontal="center" vertical="top"/>
    </xf>
    <xf numFmtId="167" fontId="0" fillId="0" borderId="15" xfId="0" applyNumberFormat="1" applyBorder="1" applyAlignment="1">
      <alignment horizontal="center" vertical="top"/>
    </xf>
    <xf numFmtId="0" fontId="53" fillId="0" borderId="15" xfId="11" applyFont="1" applyBorder="1" applyAlignment="1">
      <alignment horizontal="center"/>
    </xf>
    <xf numFmtId="0" fontId="53" fillId="0" borderId="15" xfId="10" applyFont="1" applyBorder="1" applyAlignment="1">
      <alignment horizontal="left" vertical="top" wrapText="1"/>
    </xf>
    <xf numFmtId="4" fontId="52" fillId="14" borderId="32" xfId="3" applyNumberFormat="1" applyFont="1" applyFill="1" applyBorder="1" applyAlignment="1" applyProtection="1">
      <alignment horizontal="center" vertical="top"/>
    </xf>
    <xf numFmtId="0" fontId="53" fillId="0" borderId="15" xfId="11" applyFont="1" applyBorder="1" applyAlignment="1">
      <alignment horizontal="center" vertical="top"/>
    </xf>
    <xf numFmtId="0" fontId="53" fillId="0" borderId="15" xfId="1" applyFont="1" applyBorder="1" applyAlignment="1" applyProtection="1">
      <alignment horizontal="left" vertical="top" wrapText="1"/>
      <protection locked="0"/>
    </xf>
    <xf numFmtId="167" fontId="14" fillId="0" borderId="38" xfId="0" applyNumberFormat="1" applyFont="1" applyBorder="1" applyAlignment="1">
      <alignment horizontal="center" vertical="top"/>
    </xf>
    <xf numFmtId="3" fontId="52" fillId="14" borderId="50" xfId="3" applyNumberFormat="1" applyFont="1" applyFill="1" applyBorder="1" applyAlignment="1" applyProtection="1">
      <alignment horizontal="center" vertical="top"/>
    </xf>
    <xf numFmtId="0" fontId="14" fillId="0" borderId="38" xfId="1" applyFont="1" applyBorder="1" applyAlignment="1" applyProtection="1">
      <alignment horizontal="left" vertical="top" wrapText="1"/>
      <protection locked="0"/>
    </xf>
    <xf numFmtId="1" fontId="14" fillId="0" borderId="15" xfId="0" applyNumberFormat="1" applyFont="1" applyBorder="1" applyAlignment="1">
      <alignment horizontal="center" vertical="top"/>
    </xf>
    <xf numFmtId="0" fontId="14" fillId="0" borderId="51" xfId="1" applyFont="1" applyBorder="1" applyAlignment="1" applyProtection="1">
      <alignment horizontal="left" vertical="top" wrapText="1"/>
      <protection locked="0"/>
    </xf>
    <xf numFmtId="0" fontId="14" fillId="0" borderId="19" xfId="1" applyFont="1" applyBorder="1" applyAlignment="1" applyProtection="1">
      <alignment horizontal="left" vertical="top" wrapText="1"/>
      <protection locked="0"/>
    </xf>
    <xf numFmtId="0" fontId="53" fillId="0" borderId="19" xfId="1" applyFont="1" applyBorder="1" applyAlignment="1">
      <alignment horizontal="left" vertical="top" wrapText="1"/>
    </xf>
    <xf numFmtId="0" fontId="53" fillId="0" borderId="15" xfId="1" applyFont="1" applyBorder="1" applyAlignment="1" applyProtection="1">
      <alignment horizontal="center"/>
      <protection locked="0"/>
    </xf>
    <xf numFmtId="0" fontId="53" fillId="0" borderId="15" xfId="1" applyFont="1" applyBorder="1" applyAlignment="1">
      <alignment horizontal="left" vertical="top" wrapText="1"/>
    </xf>
    <xf numFmtId="0" fontId="14" fillId="0" borderId="15" xfId="1" applyFont="1" applyBorder="1" applyAlignment="1" applyProtection="1">
      <alignment horizontal="left" vertical="top" wrapText="1"/>
      <protection locked="0"/>
    </xf>
    <xf numFmtId="0" fontId="14" fillId="0" borderId="15" xfId="1" applyFont="1" applyBorder="1" applyAlignment="1" applyProtection="1">
      <alignment horizontal="center"/>
      <protection locked="0"/>
    </xf>
    <xf numFmtId="1" fontId="14" fillId="0" borderId="15" xfId="1" applyNumberFormat="1" applyFont="1" applyBorder="1" applyAlignment="1">
      <alignment horizontal="center" vertical="top"/>
    </xf>
    <xf numFmtId="4" fontId="52" fillId="14" borderId="0" xfId="3" applyNumberFormat="1" applyFont="1" applyFill="1" applyBorder="1" applyAlignment="1" applyProtection="1">
      <alignment horizontal="center" vertical="top"/>
    </xf>
    <xf numFmtId="3" fontId="52" fillId="14" borderId="0" xfId="3" applyNumberFormat="1" applyFont="1" applyFill="1" applyBorder="1" applyAlignment="1" applyProtection="1">
      <alignment horizontal="center" vertical="top"/>
    </xf>
    <xf numFmtId="0" fontId="14" fillId="0" borderId="15" xfId="0" applyFont="1" applyBorder="1" applyAlignment="1">
      <alignment horizontal="center" vertical="top"/>
    </xf>
    <xf numFmtId="0" fontId="53" fillId="0" borderId="15" xfId="1" applyFont="1" applyBorder="1" applyAlignment="1">
      <alignment horizontal="center" vertical="top"/>
    </xf>
    <xf numFmtId="0" fontId="53" fillId="0" borderId="15" xfId="1" applyFont="1" applyBorder="1" applyAlignment="1" applyProtection="1">
      <alignment horizontal="left" vertical="top" wrapText="1"/>
      <protection locked="0"/>
    </xf>
    <xf numFmtId="1" fontId="53" fillId="0" borderId="15" xfId="1" applyNumberFormat="1" applyFont="1" applyBorder="1" applyAlignment="1" applyProtection="1">
      <alignment horizontal="center" vertical="top"/>
      <protection locked="0"/>
    </xf>
    <xf numFmtId="0" fontId="53" fillId="0" borderId="15" xfId="1" applyFont="1" applyBorder="1" applyAlignment="1">
      <alignment horizontal="left" vertical="top"/>
    </xf>
    <xf numFmtId="1" fontId="53" fillId="0" borderId="15" xfId="1" applyNumberFormat="1" applyFont="1" applyBorder="1" applyAlignment="1">
      <alignment horizontal="center"/>
    </xf>
    <xf numFmtId="0" fontId="53" fillId="0" borderId="15" xfId="1" applyFont="1" applyBorder="1" applyAlignment="1" applyProtection="1">
      <alignment horizontal="left" vertical="top"/>
      <protection locked="0"/>
    </xf>
    <xf numFmtId="0" fontId="53" fillId="0" borderId="15" xfId="1" applyFont="1" applyBorder="1" applyAlignment="1">
      <alignment horizontal="left" vertical="top"/>
    </xf>
    <xf numFmtId="0" fontId="53" fillId="0" borderId="15" xfId="1" applyFont="1" applyBorder="1" applyAlignment="1" applyProtection="1">
      <alignment horizontal="left" vertical="top"/>
      <protection locked="0"/>
    </xf>
    <xf numFmtId="0" fontId="21" fillId="8" borderId="4" xfId="0" applyFont="1" applyFill="1" applyBorder="1" applyAlignment="1">
      <alignment horizontal="center" vertical="top"/>
    </xf>
    <xf numFmtId="0" fontId="0" fillId="0" borderId="17" xfId="0" applyFont="1" applyBorder="1" applyAlignment="1">
      <alignment horizontal="center" wrapText="1"/>
    </xf>
    <xf numFmtId="0" fontId="0" fillId="0" borderId="15" xfId="0" applyFont="1" applyBorder="1" applyAlignment="1">
      <alignment horizontal="center"/>
    </xf>
    <xf numFmtId="0" fontId="0" fillId="0" borderId="14" xfId="0" applyFont="1" applyBorder="1" applyAlignment="1">
      <alignment horizontal="center" wrapText="1"/>
    </xf>
    <xf numFmtId="169" fontId="16" fillId="8" borderId="36" xfId="0" applyNumberFormat="1" applyFont="1" applyFill="1" applyBorder="1" applyAlignment="1">
      <alignment horizontal="center" vertical="center"/>
    </xf>
    <xf numFmtId="1" fontId="16" fillId="22" borderId="57" xfId="0" applyNumberFormat="1" applyFont="1" applyFill="1" applyBorder="1" applyAlignment="1">
      <alignment horizontal="center" vertical="center"/>
    </xf>
    <xf numFmtId="0" fontId="54" fillId="0" borderId="37" xfId="0" applyFont="1" applyBorder="1" applyAlignment="1">
      <alignment horizontal="center" vertical="center"/>
    </xf>
    <xf numFmtId="0" fontId="26" fillId="0" borderId="43" xfId="3" applyFont="1" applyBorder="1" applyAlignment="1" applyProtection="1">
      <alignment horizontal="left" vertical="center"/>
    </xf>
    <xf numFmtId="0" fontId="55" fillId="0" borderId="39" xfId="3" applyFont="1" applyBorder="1" applyAlignment="1" applyProtection="1">
      <alignment horizontal="center" vertical="center"/>
    </xf>
    <xf numFmtId="0" fontId="55" fillId="0" borderId="47" xfId="3" applyFont="1" applyBorder="1" applyAlignment="1" applyProtection="1">
      <alignment horizontal="center" vertical="center"/>
    </xf>
    <xf numFmtId="0" fontId="55" fillId="0" borderId="68" xfId="3" applyFont="1" applyBorder="1" applyAlignment="1" applyProtection="1">
      <alignment horizontal="center" vertical="center"/>
    </xf>
    <xf numFmtId="0" fontId="8" fillId="14" borderId="19" xfId="3" applyFont="1" applyFill="1" applyBorder="1" applyAlignment="1" applyProtection="1">
      <alignment horizontal="left" vertical="center"/>
    </xf>
    <xf numFmtId="0" fontId="8" fillId="14" borderId="11" xfId="3" applyFont="1" applyFill="1" applyBorder="1" applyAlignment="1" applyProtection="1">
      <alignment vertical="center" wrapText="1"/>
    </xf>
    <xf numFmtId="4" fontId="52" fillId="14" borderId="19" xfId="3" applyNumberFormat="1" applyFont="1" applyFill="1" applyBorder="1" applyAlignment="1" applyProtection="1">
      <alignment horizontal="right" vertical="center"/>
    </xf>
    <xf numFmtId="0" fontId="56" fillId="23" borderId="15" xfId="3" applyFont="1" applyFill="1" applyBorder="1" applyAlignment="1" applyProtection="1">
      <alignment horizontal="left" vertical="center"/>
    </xf>
    <xf numFmtId="0" fontId="57" fillId="23" borderId="15" xfId="3" applyFont="1" applyFill="1" applyBorder="1" applyAlignment="1" applyProtection="1">
      <alignment horizontal="left" vertical="center"/>
    </xf>
    <xf numFmtId="0" fontId="57" fillId="23" borderId="16" xfId="3" applyFont="1" applyFill="1" applyBorder="1" applyAlignment="1" applyProtection="1">
      <alignment vertical="center" wrapText="1"/>
    </xf>
    <xf numFmtId="4" fontId="57" fillId="23" borderId="15" xfId="3" applyNumberFormat="1" applyFont="1" applyFill="1" applyBorder="1" applyAlignment="1" applyProtection="1">
      <alignment horizontal="right" vertical="center"/>
    </xf>
    <xf numFmtId="3" fontId="57" fillId="23" borderId="15" xfId="3" applyNumberFormat="1" applyFont="1" applyFill="1" applyBorder="1" applyAlignment="1" applyProtection="1">
      <alignment horizontal="right" vertical="center"/>
    </xf>
    <xf numFmtId="0" fontId="58" fillId="0" borderId="15" xfId="5" applyFont="1" applyBorder="1" applyAlignment="1" applyProtection="1">
      <alignment horizontal="center" vertical="top"/>
    </xf>
    <xf numFmtId="0" fontId="58" fillId="0" borderId="15" xfId="5" applyFont="1" applyBorder="1" applyAlignment="1" applyProtection="1">
      <alignment horizontal="left" vertical="center"/>
    </xf>
    <xf numFmtId="0" fontId="29" fillId="0" borderId="15" xfId="5" applyFont="1" applyBorder="1" applyAlignment="1" applyProtection="1">
      <alignment horizontal="center" vertical="top"/>
    </xf>
    <xf numFmtId="3" fontId="29" fillId="0" borderId="15" xfId="5" applyNumberFormat="1" applyFont="1" applyBorder="1" applyAlignment="1" applyProtection="1">
      <alignment horizontal="center" vertical="top"/>
    </xf>
    <xf numFmtId="1" fontId="14" fillId="0" borderId="15" xfId="0" applyNumberFormat="1" applyFont="1" applyBorder="1" applyAlignment="1">
      <alignment horizontal="right" vertical="top"/>
    </xf>
    <xf numFmtId="0" fontId="14" fillId="0" borderId="15" xfId="0" applyFont="1" applyBorder="1" applyAlignment="1">
      <alignment horizontal="right" vertical="top"/>
    </xf>
    <xf numFmtId="3" fontId="14" fillId="0" borderId="15" xfId="0" applyNumberFormat="1" applyFont="1" applyBorder="1" applyAlignment="1">
      <alignment horizontal="center" vertical="top"/>
    </xf>
    <xf numFmtId="2" fontId="14" fillId="0" borderId="15" xfId="0" applyNumberFormat="1" applyFont="1" applyBorder="1" applyAlignment="1">
      <alignment horizontal="right" vertical="top"/>
    </xf>
    <xf numFmtId="0" fontId="14" fillId="0" borderId="15" xfId="0" applyFont="1" applyBorder="1" applyAlignment="1">
      <alignment vertical="center" wrapText="1"/>
    </xf>
    <xf numFmtId="0" fontId="29" fillId="0" borderId="15" xfId="5" applyFont="1" applyBorder="1" applyAlignment="1" applyProtection="1">
      <alignment horizontal="left" vertical="center"/>
    </xf>
    <xf numFmtId="0" fontId="29" fillId="0" borderId="15" xfId="5" applyFont="1" applyBorder="1" applyAlignment="1" applyProtection="1">
      <alignment horizontal="left" vertical="top"/>
    </xf>
    <xf numFmtId="0" fontId="14" fillId="0" borderId="15" xfId="0" applyFont="1" applyBorder="1" applyAlignment="1">
      <alignment vertical="top" wrapText="1"/>
    </xf>
    <xf numFmtId="0" fontId="57" fillId="23" borderId="15" xfId="3" applyFont="1" applyFill="1" applyBorder="1" applyAlignment="1" applyProtection="1">
      <alignment horizontal="left" vertical="top"/>
    </xf>
    <xf numFmtId="0" fontId="57" fillId="23" borderId="16" xfId="3" applyFont="1" applyFill="1" applyBorder="1" applyAlignment="1" applyProtection="1">
      <alignment vertical="top" wrapText="1"/>
    </xf>
    <xf numFmtId="0" fontId="59" fillId="23" borderId="15" xfId="3" applyFont="1" applyFill="1" applyBorder="1" applyAlignment="1" applyProtection="1">
      <alignment horizontal="left" vertical="center"/>
    </xf>
    <xf numFmtId="4" fontId="60" fillId="23" borderId="15" xfId="3" applyNumberFormat="1" applyFont="1" applyFill="1" applyBorder="1" applyAlignment="1" applyProtection="1">
      <alignment horizontal="right" vertical="center"/>
    </xf>
    <xf numFmtId="0" fontId="61" fillId="0" borderId="15" xfId="5" applyFont="1" applyBorder="1" applyAlignment="1" applyProtection="1">
      <alignment horizontal="center" vertical="top"/>
    </xf>
    <xf numFmtId="0" fontId="58" fillId="0" borderId="15" xfId="5" applyFont="1" applyBorder="1" applyAlignment="1" applyProtection="1">
      <alignment horizontal="left" vertical="top"/>
    </xf>
    <xf numFmtId="3" fontId="60" fillId="23" borderId="15" xfId="3" applyNumberFormat="1" applyFont="1" applyFill="1" applyBorder="1" applyAlignment="1" applyProtection="1">
      <alignment horizontal="right" vertical="center"/>
    </xf>
    <xf numFmtId="3" fontId="61" fillId="0" borderId="15" xfId="5" applyNumberFormat="1" applyFont="1" applyBorder="1" applyAlignment="1" applyProtection="1">
      <alignment horizontal="center" vertical="top"/>
    </xf>
    <xf numFmtId="1" fontId="14" fillId="0" borderId="15" xfId="0" applyNumberFormat="1" applyFont="1" applyBorder="1" applyAlignment="1">
      <alignment horizontal="right" vertical="top"/>
    </xf>
    <xf numFmtId="1" fontId="14" fillId="0" borderId="15" xfId="0" applyNumberFormat="1" applyFont="1" applyBorder="1"/>
    <xf numFmtId="0" fontId="0" fillId="0" borderId="38" xfId="0" applyBorder="1" applyAlignment="1">
      <alignment horizontal="center" vertical="top"/>
    </xf>
    <xf numFmtId="0" fontId="58" fillId="0" borderId="38" xfId="5" applyFont="1" applyBorder="1" applyAlignment="1" applyProtection="1">
      <alignment horizontal="center" vertical="top"/>
    </xf>
    <xf numFmtId="0" fontId="58" fillId="0" borderId="38" xfId="5" applyFont="1" applyBorder="1" applyAlignment="1" applyProtection="1">
      <alignment horizontal="left" vertical="center"/>
    </xf>
    <xf numFmtId="0" fontId="14" fillId="0" borderId="38" xfId="0" applyFont="1" applyBorder="1"/>
    <xf numFmtId="0" fontId="61" fillId="0" borderId="38" xfId="5" applyFont="1" applyBorder="1" applyAlignment="1" applyProtection="1">
      <alignment horizontal="center" vertical="top"/>
    </xf>
    <xf numFmtId="0" fontId="14" fillId="0" borderId="38" xfId="0" applyFont="1" applyBorder="1" applyAlignment="1">
      <alignment horizontal="center" vertical="top"/>
    </xf>
    <xf numFmtId="1" fontId="14" fillId="0" borderId="38" xfId="0" applyNumberFormat="1" applyFont="1" applyBorder="1" applyAlignment="1">
      <alignment horizontal="right" vertical="top"/>
    </xf>
    <xf numFmtId="1" fontId="14" fillId="0" borderId="38" xfId="0" applyNumberFormat="1" applyFont="1" applyBorder="1"/>
    <xf numFmtId="0" fontId="58" fillId="0" borderId="19" xfId="5" applyFont="1" applyBorder="1" applyAlignment="1" applyProtection="1">
      <alignment horizontal="center" vertical="top"/>
    </xf>
    <xf numFmtId="0" fontId="58" fillId="0" borderId="19" xfId="5" applyFont="1" applyBorder="1" applyAlignment="1" applyProtection="1">
      <alignment horizontal="left" vertical="center"/>
    </xf>
    <xf numFmtId="0" fontId="22" fillId="0" borderId="19" xfId="0" applyFont="1" applyBorder="1"/>
    <xf numFmtId="0" fontId="61" fillId="0" borderId="19" xfId="5" applyFont="1" applyBorder="1" applyAlignment="1" applyProtection="1">
      <alignment horizontal="center" vertical="top"/>
    </xf>
    <xf numFmtId="0" fontId="14" fillId="0" borderId="19" xfId="0" applyFont="1" applyBorder="1" applyAlignment="1">
      <alignment horizontal="center" vertical="top"/>
    </xf>
    <xf numFmtId="0" fontId="14" fillId="0" borderId="19" xfId="0" applyFont="1" applyBorder="1" applyAlignment="1">
      <alignment horizontal="right" vertical="top"/>
    </xf>
    <xf numFmtId="0" fontId="14" fillId="0" borderId="19" xfId="0" applyFont="1" applyBorder="1"/>
    <xf numFmtId="0" fontId="22" fillId="0" borderId="15" xfId="0" applyFont="1" applyBorder="1" applyAlignment="1">
      <alignment horizontal="left"/>
    </xf>
    <xf numFmtId="0" fontId="56" fillId="23" borderId="15" xfId="3" applyFont="1" applyFill="1" applyBorder="1" applyAlignment="1" applyProtection="1">
      <alignment horizontal="left" vertical="top"/>
    </xf>
    <xf numFmtId="0" fontId="22" fillId="0" borderId="38" xfId="0" applyFont="1" applyBorder="1"/>
    <xf numFmtId="0" fontId="14" fillId="0" borderId="38" xfId="0" applyFont="1" applyBorder="1" applyAlignment="1">
      <alignment horizontal="center" vertical="top"/>
    </xf>
    <xf numFmtId="0" fontId="8" fillId="14" borderId="69" xfId="3" applyFont="1" applyFill="1" applyBorder="1" applyAlignment="1" applyProtection="1">
      <alignment horizontal="left" vertical="center"/>
    </xf>
    <xf numFmtId="0" fontId="8" fillId="14" borderId="44" xfId="3" applyFont="1" applyFill="1" applyBorder="1" applyAlignment="1" applyProtection="1">
      <alignment horizontal="left" vertical="top"/>
    </xf>
    <xf numFmtId="0" fontId="8" fillId="14" borderId="70" xfId="3" applyFont="1" applyFill="1" applyBorder="1" applyAlignment="1" applyProtection="1">
      <alignment vertical="top" wrapText="1"/>
    </xf>
    <xf numFmtId="0" fontId="8" fillId="14" borderId="44" xfId="3" applyFont="1" applyFill="1" applyBorder="1" applyAlignment="1" applyProtection="1">
      <alignment horizontal="center" vertical="center"/>
    </xf>
    <xf numFmtId="0" fontId="27" fillId="14" borderId="44" xfId="3" applyFont="1" applyFill="1" applyBorder="1" applyAlignment="1" applyProtection="1">
      <alignment horizontal="right" vertical="center"/>
    </xf>
    <xf numFmtId="4" fontId="27" fillId="14" borderId="44" xfId="3" applyNumberFormat="1" applyFont="1" applyFill="1" applyBorder="1" applyAlignment="1" applyProtection="1">
      <alignment horizontal="right" vertical="center"/>
    </xf>
    <xf numFmtId="4" fontId="27" fillId="14" borderId="46" xfId="3" applyNumberFormat="1" applyFont="1" applyFill="1" applyBorder="1" applyAlignment="1" applyProtection="1">
      <alignment horizontal="right" vertical="center"/>
    </xf>
    <xf numFmtId="0" fontId="14" fillId="0" borderId="19" xfId="0" applyFont="1" applyBorder="1" applyAlignment="1">
      <alignment horizontal="center" vertical="top"/>
    </xf>
    <xf numFmtId="0" fontId="14" fillId="0" borderId="19" xfId="0" applyFont="1" applyBorder="1" applyAlignment="1">
      <alignment vertical="top"/>
    </xf>
    <xf numFmtId="0" fontId="29" fillId="0" borderId="19" xfId="5" applyFont="1" applyBorder="1" applyAlignment="1" applyProtection="1">
      <alignment horizontal="left" vertical="top"/>
    </xf>
    <xf numFmtId="0" fontId="14" fillId="0" borderId="19" xfId="0" applyFont="1" applyBorder="1" applyAlignment="1">
      <alignment horizontal="left" vertical="top" wrapText="1"/>
    </xf>
    <xf numFmtId="2" fontId="14" fillId="0" borderId="19" xfId="0" applyNumberFormat="1" applyFont="1" applyBorder="1" applyAlignment="1">
      <alignment horizontal="right" vertical="top"/>
    </xf>
    <xf numFmtId="0" fontId="0" fillId="0" borderId="15" xfId="0" applyBorder="1" applyAlignment="1">
      <alignment vertical="top"/>
    </xf>
    <xf numFmtId="0" fontId="0" fillId="0" borderId="15" xfId="0" applyFont="1" applyBorder="1" applyAlignment="1">
      <alignment horizontal="left" vertical="top" wrapText="1"/>
    </xf>
    <xf numFmtId="0" fontId="29" fillId="0" borderId="15" xfId="5" applyFont="1" applyBorder="1" applyAlignment="1" applyProtection="1">
      <alignment horizontal="left" vertical="top" wrapText="1"/>
    </xf>
    <xf numFmtId="2" fontId="62" fillId="0" borderId="0" xfId="0" applyNumberFormat="1" applyFont="1"/>
    <xf numFmtId="3" fontId="63" fillId="0" borderId="26" xfId="0" applyNumberFormat="1" applyFont="1" applyBorder="1" applyAlignment="1">
      <alignment vertical="top"/>
    </xf>
    <xf numFmtId="4" fontId="50" fillId="24" borderId="51" xfId="6" applyNumberFormat="1" applyFont="1" applyFill="1" applyBorder="1" applyAlignment="1">
      <alignment vertical="top" shrinkToFit="1"/>
    </xf>
    <xf numFmtId="4" fontId="50" fillId="24" borderId="15" xfId="6" applyNumberFormat="1" applyFont="1" applyFill="1" applyBorder="1" applyAlignment="1">
      <alignment vertical="top" shrinkToFit="1"/>
    </xf>
    <xf numFmtId="4" fontId="50" fillId="0" borderId="19" xfId="6" applyNumberFormat="1" applyFont="1" applyBorder="1" applyAlignment="1">
      <alignment vertical="top" shrinkToFit="1"/>
    </xf>
    <xf numFmtId="2" fontId="22" fillId="0" borderId="15" xfId="0" applyNumberFormat="1" applyFont="1" applyBorder="1" applyAlignment="1">
      <alignment horizontal="center" vertical="top"/>
    </xf>
    <xf numFmtId="166" fontId="11" fillId="0" borderId="14" xfId="0" applyNumberFormat="1" applyFont="1" applyBorder="1" applyAlignment="1">
      <alignment horizontal="right" indent="2"/>
    </xf>
    <xf numFmtId="166" fontId="12" fillId="2" borderId="37" xfId="0" applyNumberFormat="1" applyFont="1" applyFill="1" applyBorder="1" applyAlignment="1">
      <alignment horizontal="right" indent="2"/>
    </xf>
    <xf numFmtId="0" fontId="8" fillId="2" borderId="24" xfId="0" applyFont="1" applyFill="1" applyBorder="1" applyAlignment="1">
      <alignment horizontal="center"/>
    </xf>
    <xf numFmtId="2" fontId="63" fillId="0" borderId="25" xfId="0" applyNumberFormat="1" applyFont="1" applyBorder="1" applyAlignment="1">
      <alignment horizontal="center" vertical="top"/>
    </xf>
    <xf numFmtId="3" fontId="63" fillId="0" borderId="27" xfId="0" applyNumberFormat="1" applyFont="1" applyBorder="1" applyAlignment="1">
      <alignment horizontal="center" vertical="top"/>
    </xf>
    <xf numFmtId="0" fontId="10" fillId="0" borderId="13" xfId="0" applyFont="1" applyBorder="1" applyAlignment="1">
      <alignment horizontal="right" vertical="top"/>
    </xf>
    <xf numFmtId="0" fontId="9" fillId="0" borderId="15" xfId="0" applyFont="1" applyBorder="1" applyAlignment="1">
      <alignment horizontal="left" vertical="top" wrapText="1"/>
    </xf>
    <xf numFmtId="0" fontId="9" fillId="0" borderId="15" xfId="0" applyFont="1" applyBorder="1" applyAlignment="1">
      <alignment horizontal="left" vertical="top"/>
    </xf>
    <xf numFmtId="0" fontId="7" fillId="0" borderId="21" xfId="0" applyFont="1" applyBorder="1" applyAlignment="1">
      <alignment horizontal="center" vertical="center"/>
    </xf>
    <xf numFmtId="0" fontId="8" fillId="0" borderId="13" xfId="0" applyFont="1" applyBorder="1" applyAlignment="1">
      <alignment horizontal="right" vertical="top"/>
    </xf>
    <xf numFmtId="49" fontId="9" fillId="0" borderId="15" xfId="0" applyNumberFormat="1" applyFont="1" applyBorder="1" applyAlignment="1">
      <alignment horizontal="left" vertical="top" wrapText="1"/>
    </xf>
    <xf numFmtId="0" fontId="8" fillId="0" borderId="5" xfId="0" applyFont="1" applyBorder="1" applyAlignment="1">
      <alignment horizontal="right" vertical="top"/>
    </xf>
    <xf numFmtId="49" fontId="9" fillId="0" borderId="6" xfId="0" applyNumberFormat="1" applyFont="1" applyBorder="1" applyAlignment="1">
      <alignment horizontal="left" vertical="top" wrapText="1"/>
    </xf>
    <xf numFmtId="49" fontId="8" fillId="2" borderId="15" xfId="0" applyNumberFormat="1" applyFont="1" applyFill="1" applyBorder="1" applyAlignment="1">
      <alignment horizontal="center"/>
    </xf>
    <xf numFmtId="0" fontId="8" fillId="0" borderId="9" xfId="0" applyFont="1" applyBorder="1" applyAlignment="1">
      <alignment horizontal="right" vertical="top"/>
    </xf>
    <xf numFmtId="0" fontId="9" fillId="0" borderId="10" xfId="0" applyFont="1" applyBorder="1" applyAlignment="1">
      <alignment horizontal="left"/>
    </xf>
    <xf numFmtId="0" fontId="8" fillId="0" borderId="11" xfId="0" applyFont="1" applyBorder="1" applyAlignment="1">
      <alignment horizontal="right" vertical="top"/>
    </xf>
    <xf numFmtId="0" fontId="9" fillId="0" borderId="12" xfId="0" applyFont="1" applyBorder="1" applyAlignment="1">
      <alignment horizontal="left"/>
    </xf>
    <xf numFmtId="49" fontId="8" fillId="2" borderId="13" xfId="0" applyNumberFormat="1" applyFont="1" applyFill="1" applyBorder="1" applyAlignment="1">
      <alignment horizontal="left" vertical="top"/>
    </xf>
    <xf numFmtId="49" fontId="7" fillId="0" borderId="14" xfId="0" applyNumberFormat="1" applyFont="1" applyBorder="1" applyAlignment="1">
      <alignment horizontal="center" wrapText="1"/>
    </xf>
    <xf numFmtId="0" fontId="7" fillId="0" borderId="1" xfId="0" applyFont="1" applyBorder="1" applyAlignment="1">
      <alignment horizontal="center" vertical="top"/>
    </xf>
    <xf numFmtId="49" fontId="10" fillId="2" borderId="4" xfId="0" applyNumberFormat="1" applyFont="1" applyFill="1" applyBorder="1" applyAlignment="1">
      <alignment horizontal="center"/>
    </xf>
    <xf numFmtId="0" fontId="11" fillId="0" borderId="5" xfId="0" applyFont="1" applyBorder="1" applyAlignment="1">
      <alignment horizontal="center"/>
    </xf>
    <xf numFmtId="49" fontId="9" fillId="0" borderId="6" xfId="0" applyNumberFormat="1" applyFont="1" applyBorder="1" applyAlignment="1">
      <alignment horizontal="center"/>
    </xf>
    <xf numFmtId="0" fontId="8" fillId="0" borderId="7" xfId="0" applyFont="1" applyBorder="1" applyAlignment="1">
      <alignment horizontal="right" vertical="top"/>
    </xf>
    <xf numFmtId="0" fontId="9" fillId="0" borderId="8" xfId="0" applyFont="1" applyBorder="1" applyAlignment="1">
      <alignment horizontal="left"/>
    </xf>
    <xf numFmtId="0" fontId="14" fillId="0" borderId="15" xfId="0" applyFont="1" applyBorder="1" applyAlignment="1">
      <alignment horizontal="center"/>
    </xf>
    <xf numFmtId="0" fontId="17" fillId="0" borderId="15" xfId="0" applyFont="1" applyBorder="1" applyAlignment="1">
      <alignment horizontal="center" vertical="center"/>
    </xf>
    <xf numFmtId="0" fontId="0" fillId="0" borderId="15" xfId="0" applyFont="1" applyBorder="1" applyAlignment="1">
      <alignment horizontal="center" vertical="center"/>
    </xf>
    <xf numFmtId="2" fontId="13" fillId="0" borderId="15" xfId="0" applyNumberFormat="1" applyFont="1" applyBorder="1" applyAlignment="1">
      <alignment horizontal="center" vertical="top"/>
    </xf>
    <xf numFmtId="0" fontId="13" fillId="0" borderId="15" xfId="0" applyFont="1" applyBorder="1" applyAlignment="1">
      <alignment horizontal="center"/>
    </xf>
    <xf numFmtId="0" fontId="8" fillId="11" borderId="0" xfId="2" applyFont="1" applyFill="1" applyBorder="1" applyAlignment="1" applyProtection="1">
      <alignment horizontal="left" vertical="center" wrapText="1"/>
    </xf>
    <xf numFmtId="2" fontId="36" fillId="11" borderId="26" xfId="0" applyNumberFormat="1" applyFont="1" applyFill="1" applyBorder="1" applyAlignment="1">
      <alignment horizontal="center" vertical="center"/>
    </xf>
    <xf numFmtId="0" fontId="8" fillId="11" borderId="7" xfId="2" applyFont="1" applyFill="1" applyBorder="1" applyAlignment="1" applyProtection="1">
      <alignment horizontal="left" vertical="top" wrapText="1"/>
    </xf>
    <xf numFmtId="4" fontId="36" fillId="11" borderId="26" xfId="0" applyNumberFormat="1" applyFont="1" applyFill="1" applyBorder="1" applyAlignment="1">
      <alignment horizontal="center" vertical="center"/>
    </xf>
    <xf numFmtId="0" fontId="36" fillId="11" borderId="26" xfId="0" applyFont="1" applyFill="1" applyBorder="1" applyAlignment="1">
      <alignment horizontal="center" vertical="center"/>
    </xf>
    <xf numFmtId="0" fontId="30" fillId="11" borderId="44" xfId="3" applyFont="1" applyFill="1" applyBorder="1" applyAlignment="1" applyProtection="1">
      <alignment horizontal="center" vertical="top"/>
    </xf>
    <xf numFmtId="4" fontId="40" fillId="11" borderId="24" xfId="0" applyNumberFormat="1" applyFont="1" applyFill="1" applyBorder="1" applyAlignment="1">
      <alignment horizontal="center" vertical="center"/>
    </xf>
    <xf numFmtId="0" fontId="33" fillId="11" borderId="55" xfId="3" applyFont="1" applyFill="1" applyBorder="1" applyAlignment="1" applyProtection="1">
      <alignment horizontal="left" vertical="top" wrapText="1"/>
    </xf>
    <xf numFmtId="0" fontId="8" fillId="11" borderId="32" xfId="2" applyFont="1" applyFill="1" applyBorder="1" applyAlignment="1" applyProtection="1">
      <alignment horizontal="left" vertical="center" wrapText="1"/>
    </xf>
    <xf numFmtId="4" fontId="36" fillId="11" borderId="17" xfId="0" applyNumberFormat="1" applyFont="1" applyFill="1" applyBorder="1" applyAlignment="1">
      <alignment horizontal="center" vertical="center"/>
    </xf>
    <xf numFmtId="4" fontId="35" fillId="11" borderId="32" xfId="0" applyNumberFormat="1" applyFont="1" applyFill="1" applyBorder="1" applyAlignment="1">
      <alignment horizontal="center" vertical="center"/>
    </xf>
    <xf numFmtId="0" fontId="27" fillId="11" borderId="32" xfId="2" applyFont="1" applyFill="1" applyBorder="1" applyAlignment="1" applyProtection="1">
      <alignment horizontal="left" vertical="center" wrapText="1"/>
    </xf>
    <xf numFmtId="4" fontId="36" fillId="11" borderId="32" xfId="0" applyNumberFormat="1" applyFont="1" applyFill="1" applyBorder="1" applyAlignment="1">
      <alignment horizontal="center" vertical="center"/>
    </xf>
    <xf numFmtId="4" fontId="35" fillId="11" borderId="17" xfId="0" applyNumberFormat="1" applyFont="1" applyFill="1" applyBorder="1" applyAlignment="1">
      <alignment horizontal="center" vertical="center"/>
    </xf>
    <xf numFmtId="0" fontId="30" fillId="11" borderId="19" xfId="3" applyFont="1" applyFill="1" applyBorder="1" applyAlignment="1" applyProtection="1">
      <alignment horizontal="center" vertical="top"/>
    </xf>
    <xf numFmtId="4" fontId="31" fillId="11" borderId="49" xfId="0" applyNumberFormat="1" applyFont="1" applyFill="1" applyBorder="1" applyAlignment="1">
      <alignment horizontal="center"/>
    </xf>
    <xf numFmtId="4" fontId="32" fillId="11" borderId="49" xfId="0" applyNumberFormat="1" applyFont="1" applyFill="1" applyBorder="1" applyAlignment="1">
      <alignment horizontal="center"/>
    </xf>
    <xf numFmtId="0" fontId="33" fillId="11" borderId="11" xfId="3" applyFont="1" applyFill="1" applyBorder="1" applyAlignment="1" applyProtection="1">
      <alignment horizontal="left" vertical="top" wrapText="1"/>
    </xf>
    <xf numFmtId="4" fontId="36" fillId="11" borderId="33" xfId="0" applyNumberFormat="1" applyFont="1" applyFill="1" applyBorder="1" applyAlignment="1">
      <alignment horizontal="center" vertical="center"/>
    </xf>
    <xf numFmtId="0" fontId="20" fillId="0" borderId="15" xfId="0" applyFont="1" applyBorder="1" applyAlignment="1">
      <alignment horizontal="center" vertical="center"/>
    </xf>
    <xf numFmtId="0" fontId="21" fillId="9" borderId="15" xfId="0" applyFont="1" applyFill="1" applyBorder="1" applyAlignment="1">
      <alignment horizontal="center" vertical="top"/>
    </xf>
    <xf numFmtId="0" fontId="23" fillId="0" borderId="15" xfId="0" applyFont="1" applyBorder="1" applyAlignment="1">
      <alignment horizontal="left" vertical="top"/>
    </xf>
    <xf numFmtId="0" fontId="14" fillId="0" borderId="38" xfId="0" applyFont="1" applyBorder="1" applyAlignment="1">
      <alignment horizontal="center" vertical="top" wrapText="1"/>
    </xf>
    <xf numFmtId="0" fontId="0" fillId="0" borderId="15" xfId="0" applyFont="1" applyBorder="1" applyAlignment="1">
      <alignment horizontal="center" vertical="top" wrapText="1"/>
    </xf>
    <xf numFmtId="0" fontId="0" fillId="0" borderId="39" xfId="0" applyBorder="1" applyAlignment="1">
      <alignment horizontal="center"/>
    </xf>
    <xf numFmtId="2" fontId="19" fillId="9" borderId="19" xfId="0" applyNumberFormat="1" applyFont="1" applyFill="1" applyBorder="1" applyAlignment="1">
      <alignment horizontal="center"/>
    </xf>
    <xf numFmtId="1" fontId="25" fillId="0" borderId="19" xfId="0" applyNumberFormat="1" applyFont="1" applyBorder="1" applyAlignment="1">
      <alignment horizontal="center" vertical="center"/>
    </xf>
    <xf numFmtId="0" fontId="28" fillId="0" borderId="44" xfId="3" applyFont="1" applyBorder="1" applyAlignment="1" applyProtection="1">
      <alignment horizontal="center" vertical="top" wrapText="1"/>
    </xf>
    <xf numFmtId="0" fontId="28" fillId="0" borderId="45" xfId="3" applyFont="1" applyBorder="1" applyAlignment="1" applyProtection="1">
      <alignment horizontal="center" vertical="top" wrapText="1"/>
    </xf>
    <xf numFmtId="0" fontId="28" fillId="0" borderId="46" xfId="3" applyFont="1" applyBorder="1" applyAlignment="1" applyProtection="1">
      <alignment horizontal="center" vertical="top" wrapText="1"/>
    </xf>
    <xf numFmtId="49" fontId="45" fillId="15" borderId="61" xfId="12" applyNumberFormat="1" applyFont="1" applyFill="1" applyBorder="1" applyAlignment="1">
      <alignment horizontal="left" wrapText="1"/>
    </xf>
    <xf numFmtId="49" fontId="45" fillId="15" borderId="62" xfId="12" applyNumberFormat="1" applyFont="1" applyFill="1" applyBorder="1" applyAlignment="1">
      <alignment horizontal="left" wrapText="1"/>
    </xf>
    <xf numFmtId="0" fontId="0" fillId="0" borderId="19" xfId="0" applyBorder="1" applyAlignment="1">
      <alignment horizontal="center"/>
    </xf>
    <xf numFmtId="4" fontId="42" fillId="12" borderId="36" xfId="0" applyNumberFormat="1" applyFont="1" applyFill="1" applyBorder="1" applyAlignment="1">
      <alignment horizontal="center" vertical="center"/>
    </xf>
    <xf numFmtId="49" fontId="45" fillId="15" borderId="61" xfId="12" applyNumberFormat="1" applyFont="1" applyFill="1" applyBorder="1" applyAlignment="1">
      <alignment horizontal="left" vertical="top" wrapText="1"/>
    </xf>
    <xf numFmtId="0" fontId="23" fillId="0" borderId="15" xfId="0" applyFont="1" applyBorder="1" applyAlignment="1">
      <alignment horizontal="center" vertical="center"/>
    </xf>
    <xf numFmtId="0" fontId="41" fillId="0" borderId="15" xfId="0" applyFont="1" applyBorder="1" applyAlignment="1">
      <alignment horizontal="center" vertical="center"/>
    </xf>
    <xf numFmtId="0" fontId="0" fillId="0" borderId="15" xfId="0" applyFont="1" applyBorder="1" applyAlignment="1">
      <alignment horizontal="right" vertical="top"/>
    </xf>
    <xf numFmtId="0" fontId="0" fillId="0" borderId="15" xfId="0" applyFont="1" applyBorder="1" applyAlignment="1">
      <alignment horizontal="left" vertical="top"/>
    </xf>
    <xf numFmtId="0" fontId="42" fillId="0" borderId="38" xfId="0" applyFont="1" applyBorder="1" applyAlignment="1">
      <alignment horizontal="right" vertical="top"/>
    </xf>
    <xf numFmtId="0" fontId="0" fillId="0" borderId="10" xfId="0" applyFont="1" applyBorder="1" applyAlignment="1">
      <alignment horizontal="center" vertical="top" wrapText="1"/>
    </xf>
    <xf numFmtId="4" fontId="42" fillId="17" borderId="36" xfId="0" applyNumberFormat="1" applyFont="1" applyFill="1" applyBorder="1" applyAlignment="1">
      <alignment horizontal="center" vertical="center"/>
    </xf>
    <xf numFmtId="0" fontId="27" fillId="0" borderId="15" xfId="0" applyFont="1" applyBorder="1" applyAlignment="1">
      <alignment horizontal="center" vertical="top"/>
    </xf>
    <xf numFmtId="0" fontId="42" fillId="0" borderId="15" xfId="0" applyFont="1" applyBorder="1" applyAlignment="1">
      <alignment horizontal="center" vertical="center"/>
    </xf>
    <xf numFmtId="0" fontId="13" fillId="0" borderId="15" xfId="0" applyFont="1" applyBorder="1" applyAlignment="1">
      <alignment horizontal="center" vertical="center"/>
    </xf>
    <xf numFmtId="0" fontId="13" fillId="0" borderId="15" xfId="0" applyFont="1" applyBorder="1" applyAlignment="1">
      <alignment horizontal="center" wrapText="1"/>
    </xf>
    <xf numFmtId="0" fontId="42" fillId="0" borderId="15" xfId="0" applyFont="1" applyBorder="1" applyAlignment="1">
      <alignment horizontal="center" vertical="top"/>
    </xf>
    <xf numFmtId="0" fontId="42" fillId="0" borderId="15" xfId="0" applyFont="1" applyBorder="1" applyAlignment="1">
      <alignment horizontal="right" vertical="center"/>
    </xf>
    <xf numFmtId="4" fontId="19" fillId="19" borderId="15" xfId="0" applyNumberFormat="1" applyFont="1" applyFill="1" applyBorder="1" applyAlignment="1">
      <alignment horizontal="center"/>
    </xf>
    <xf numFmtId="0" fontId="19" fillId="20" borderId="15" xfId="0" applyFont="1" applyFill="1" applyBorder="1" applyAlignment="1">
      <alignment horizontal="center"/>
    </xf>
    <xf numFmtId="0" fontId="47" fillId="0" borderId="15" xfId="0" applyFont="1" applyBorder="1" applyAlignment="1">
      <alignment horizontal="center"/>
    </xf>
    <xf numFmtId="0" fontId="41" fillId="0" borderId="15" xfId="0" applyFont="1" applyBorder="1" applyAlignment="1">
      <alignment horizontal="left" vertical="center"/>
    </xf>
    <xf numFmtId="0" fontId="21" fillId="19" borderId="15" xfId="0" applyFont="1" applyFill="1" applyBorder="1" applyAlignment="1">
      <alignment horizontal="center"/>
    </xf>
    <xf numFmtId="0" fontId="0" fillId="0" borderId="15" xfId="0" applyFont="1" applyBorder="1" applyAlignment="1">
      <alignment horizontal="right" vertical="center"/>
    </xf>
    <xf numFmtId="0" fontId="23" fillId="0" borderId="15" xfId="0" applyFont="1" applyBorder="1" applyAlignment="1">
      <alignment horizontal="left" vertical="center"/>
    </xf>
    <xf numFmtId="0" fontId="8" fillId="14" borderId="38" xfId="3" applyFont="1" applyFill="1" applyBorder="1" applyAlignment="1" applyProtection="1">
      <alignment horizontal="center" vertical="center"/>
    </xf>
    <xf numFmtId="0" fontId="8" fillId="14" borderId="38" xfId="3" applyFont="1" applyFill="1" applyBorder="1" applyAlignment="1" applyProtection="1">
      <alignment horizontal="center" vertical="top"/>
    </xf>
    <xf numFmtId="1" fontId="16" fillId="14" borderId="8" xfId="0" applyNumberFormat="1" applyFont="1" applyFill="1" applyBorder="1" applyAlignment="1">
      <alignment horizontal="center"/>
    </xf>
    <xf numFmtId="0" fontId="11" fillId="14" borderId="9" xfId="3" applyFont="1" applyFill="1" applyBorder="1" applyAlignment="1" applyProtection="1">
      <alignment horizontal="left" vertical="top" wrapText="1"/>
    </xf>
    <xf numFmtId="1" fontId="16" fillId="14" borderId="17" xfId="0" applyNumberFormat="1" applyFont="1" applyFill="1" applyBorder="1" applyAlignment="1">
      <alignment horizontal="center"/>
    </xf>
    <xf numFmtId="0" fontId="14" fillId="0" borderId="15" xfId="0" applyFont="1" applyBorder="1" applyAlignment="1">
      <alignment horizontal="center" vertical="top"/>
    </xf>
    <xf numFmtId="167" fontId="14" fillId="0" borderId="15" xfId="0" applyNumberFormat="1" applyFont="1" applyBorder="1" applyAlignment="1">
      <alignment horizontal="center" vertical="top"/>
    </xf>
    <xf numFmtId="1" fontId="14" fillId="0" borderId="15" xfId="0" applyNumberFormat="1" applyFont="1" applyBorder="1" applyAlignment="1">
      <alignment horizontal="center" vertical="top"/>
    </xf>
    <xf numFmtId="0" fontId="14" fillId="0" borderId="16" xfId="0" applyFont="1" applyBorder="1" applyAlignment="1">
      <alignment horizontal="center"/>
    </xf>
    <xf numFmtId="0" fontId="14" fillId="0" borderId="17" xfId="0" applyFont="1" applyBorder="1" applyAlignment="1">
      <alignment horizontal="center" vertical="top"/>
    </xf>
    <xf numFmtId="0" fontId="8" fillId="14" borderId="15" xfId="3" applyFont="1" applyFill="1" applyBorder="1" applyAlignment="1" applyProtection="1">
      <alignment horizontal="center" vertical="center"/>
    </xf>
    <xf numFmtId="0" fontId="8" fillId="14" borderId="15" xfId="3" applyFont="1" applyFill="1" applyBorder="1" applyAlignment="1" applyProtection="1">
      <alignment horizontal="center" vertical="top"/>
    </xf>
    <xf numFmtId="0" fontId="16" fillId="14" borderId="17" xfId="0" applyFont="1" applyFill="1" applyBorder="1" applyAlignment="1">
      <alignment horizontal="center"/>
    </xf>
    <xf numFmtId="0" fontId="28" fillId="0" borderId="49" xfId="3" applyFont="1" applyBorder="1" applyAlignment="1" applyProtection="1">
      <alignment horizontal="center" vertical="center"/>
    </xf>
    <xf numFmtId="0" fontId="42" fillId="0" borderId="4" xfId="0" applyFont="1" applyBorder="1" applyAlignment="1">
      <alignment horizontal="center" vertical="top" wrapText="1"/>
    </xf>
    <xf numFmtId="0" fontId="18" fillId="0" borderId="31" xfId="0" applyFont="1" applyBorder="1" applyAlignment="1">
      <alignment horizontal="center" vertical="top"/>
    </xf>
    <xf numFmtId="0" fontId="14" fillId="0" borderId="15" xfId="0" applyFont="1" applyBorder="1" applyAlignment="1">
      <alignment horizontal="center" vertical="top" wrapText="1"/>
    </xf>
    <xf numFmtId="0" fontId="0" fillId="0" borderId="15" xfId="0" applyFont="1" applyBorder="1" applyAlignment="1">
      <alignment horizontal="center" vertical="top"/>
    </xf>
    <xf numFmtId="0" fontId="0" fillId="0" borderId="54" xfId="0" applyBorder="1" applyAlignment="1">
      <alignment horizontal="center"/>
    </xf>
    <xf numFmtId="2" fontId="19" fillId="7" borderId="59" xfId="0" applyNumberFormat="1" applyFont="1" applyFill="1" applyBorder="1" applyAlignment="1">
      <alignment horizontal="center"/>
    </xf>
    <xf numFmtId="3" fontId="42" fillId="21" borderId="57" xfId="0" applyNumberFormat="1" applyFont="1" applyFill="1" applyBorder="1" applyAlignment="1">
      <alignment horizontal="center" vertical="center"/>
    </xf>
    <xf numFmtId="1" fontId="51" fillId="0" borderId="60" xfId="0" applyNumberFormat="1" applyFont="1" applyBorder="1" applyAlignment="1">
      <alignment horizontal="center" vertical="center"/>
    </xf>
    <xf numFmtId="0" fontId="19" fillId="0" borderId="2" xfId="0" applyFont="1" applyBorder="1" applyAlignment="1">
      <alignment horizontal="center" vertical="center"/>
    </xf>
    <xf numFmtId="0" fontId="20" fillId="0" borderId="49" xfId="0" applyFont="1" applyBorder="1" applyAlignment="1">
      <alignment horizontal="center" vertical="center"/>
    </xf>
    <xf numFmtId="0" fontId="21" fillId="7" borderId="4" xfId="0" applyFont="1" applyFill="1" applyBorder="1" applyAlignment="1">
      <alignment horizontal="center" vertical="top"/>
    </xf>
    <xf numFmtId="0" fontId="23" fillId="0" borderId="30" xfId="0" applyFont="1" applyBorder="1" applyAlignment="1">
      <alignment horizontal="left" vertical="top"/>
    </xf>
    <xf numFmtId="0" fontId="55" fillId="0" borderId="67" xfId="3" applyFont="1" applyBorder="1" applyAlignment="1" applyProtection="1">
      <alignment horizontal="center" vertical="center"/>
    </xf>
    <xf numFmtId="0" fontId="19" fillId="0" borderId="66" xfId="0" applyFont="1" applyBorder="1" applyAlignment="1">
      <alignment horizontal="center" vertical="center"/>
    </xf>
    <xf numFmtId="0" fontId="0" fillId="0" borderId="5" xfId="0" applyFont="1" applyBorder="1" applyAlignment="1">
      <alignment horizontal="right" vertical="top"/>
    </xf>
    <xf numFmtId="0" fontId="23" fillId="0" borderId="14" xfId="0" applyFont="1" applyBorder="1" applyAlignment="1">
      <alignment horizontal="left"/>
    </xf>
    <xf numFmtId="0" fontId="18" fillId="0" borderId="5" xfId="0" applyFont="1" applyBorder="1" applyAlignment="1">
      <alignment horizontal="right" vertical="top"/>
    </xf>
  </cellXfs>
  <cellStyles count="13">
    <cellStyle name="Normální" xfId="0" builtinId="0"/>
    <cellStyle name="Normální 10" xfId="1"/>
    <cellStyle name="Normální 11" xfId="2"/>
    <cellStyle name="Normální 2" xfId="3"/>
    <cellStyle name="normální 2 2" xfId="4"/>
    <cellStyle name="Normální 3" xfId="5"/>
    <cellStyle name="Normální 4" xfId="6"/>
    <cellStyle name="Normální 5" xfId="7"/>
    <cellStyle name="Normální 6" xfId="8"/>
    <cellStyle name="Normální 7" xfId="9"/>
    <cellStyle name="Normální 8" xfId="10"/>
    <cellStyle name="Normální 9" xfId="11"/>
    <cellStyle name="normální_POL.XLS" xfId="12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77933C"/>
      <rgbColor rgb="FF800080"/>
      <rgbColor rgb="FF008080"/>
      <rgbColor rgb="FFC0C0C0"/>
      <rgbColor rgb="FF808080"/>
      <rgbColor rgb="FF95B3D7"/>
      <rgbColor rgb="FF953735"/>
      <rgbColor rgb="FFEBF1DE"/>
      <rgbColor rgb="FFDBEEF4"/>
      <rgbColor rgb="FF660066"/>
      <rgbColor rgb="FFD99694"/>
      <rgbColor rgb="FF0066CC"/>
      <rgbColor rgb="FFCCC1DA"/>
      <rgbColor rgb="FF000080"/>
      <rgbColor rgb="FFFF00FF"/>
      <rgbColor rgb="FFF2DCDB"/>
      <rgbColor rgb="FF00FFFF"/>
      <rgbColor rgb="FF800080"/>
      <rgbColor rgb="FF800000"/>
      <rgbColor rgb="FF008080"/>
      <rgbColor rgb="FF0000FF"/>
      <rgbColor rgb="FFE6E0EC"/>
      <rgbColor rgb="FFDCE6F2"/>
      <rgbColor rgb="FFB7DEE8"/>
      <rgbColor rgb="FFFDEADA"/>
      <rgbColor rgb="FFA6CAF0"/>
      <rgbColor rgb="FFE6B9B8"/>
      <rgbColor rgb="FFB3A2C7"/>
      <rgbColor rgb="FFFAC090"/>
      <rgbColor rgb="FF3366FF"/>
      <rgbColor rgb="FF93CDDD"/>
      <rgbColor rgb="FFC3D69B"/>
      <rgbColor rgb="FFFCD5B5"/>
      <rgbColor rgb="FFBFBFBF"/>
      <rgbColor rgb="FFE46C0A"/>
      <rgbColor rgb="FF604A7B"/>
      <rgbColor rgb="FFA6A6A6"/>
      <rgbColor rgb="FF003366"/>
      <rgbColor rgb="FF31859C"/>
      <rgbColor rgb="FF003300"/>
      <rgbColor rgb="FF333300"/>
      <rgbColor rgb="FF993300"/>
      <rgbColor rgb="FF993366"/>
      <rgbColor rgb="FF376092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"/>
  <sheetViews>
    <sheetView tabSelected="1" topLeftCell="A10" zoomScaleNormal="100" workbookViewId="0">
      <selection activeCell="E27" sqref="E27:F27"/>
    </sheetView>
  </sheetViews>
  <sheetFormatPr defaultColWidth="8.7109375" defaultRowHeight="15"/>
  <cols>
    <col min="2" max="2" width="7.5703125" customWidth="1"/>
    <col min="3" max="3" width="25.140625" customWidth="1"/>
    <col min="4" max="4" width="5.42578125" hidden="1" customWidth="1"/>
    <col min="5" max="5" width="11.7109375" customWidth="1"/>
    <col min="6" max="6" width="28.28515625" customWidth="1"/>
    <col min="7" max="7" width="11.7109375" customWidth="1"/>
    <col min="8" max="8" width="13.28515625" customWidth="1"/>
    <col min="9" max="9" width="8.28515625" customWidth="1"/>
  </cols>
  <sheetData>
    <row r="1" spans="1:6" ht="18">
      <c r="A1" s="457" t="s">
        <v>0</v>
      </c>
      <c r="B1" s="457"/>
      <c r="C1" s="457"/>
      <c r="D1" s="457"/>
      <c r="E1" s="457"/>
      <c r="F1" s="457"/>
    </row>
    <row r="2" spans="1:6">
      <c r="A2" s="1" t="s">
        <v>1</v>
      </c>
      <c r="B2" s="2"/>
      <c r="C2" s="458" t="s">
        <v>2</v>
      </c>
      <c r="D2" s="458"/>
      <c r="E2" s="458"/>
      <c r="F2" s="458"/>
    </row>
    <row r="3" spans="1:6">
      <c r="A3" s="459"/>
      <c r="B3" s="459"/>
      <c r="C3" s="460" t="s">
        <v>3</v>
      </c>
      <c r="D3" s="460"/>
      <c r="E3" s="460"/>
      <c r="F3" s="460"/>
    </row>
    <row r="4" spans="1:6">
      <c r="A4" s="461" t="s">
        <v>4</v>
      </c>
      <c r="B4" s="461"/>
      <c r="C4" s="462" t="s">
        <v>5</v>
      </c>
      <c r="D4" s="462"/>
      <c r="E4" s="462"/>
      <c r="F4" s="462"/>
    </row>
    <row r="5" spans="1:6">
      <c r="A5" s="451" t="s">
        <v>6</v>
      </c>
      <c r="B5" s="451"/>
      <c r="C5" s="452" t="s">
        <v>7</v>
      </c>
      <c r="D5" s="452"/>
      <c r="E5" s="452"/>
      <c r="F5" s="452"/>
    </row>
    <row r="6" spans="1:6">
      <c r="A6" s="451" t="s">
        <v>6</v>
      </c>
      <c r="B6" s="451"/>
      <c r="C6" s="452" t="s">
        <v>8</v>
      </c>
      <c r="D6" s="452"/>
      <c r="E6" s="452"/>
      <c r="F6" s="452"/>
    </row>
    <row r="7" spans="1:6">
      <c r="A7" s="451" t="s">
        <v>9</v>
      </c>
      <c r="B7" s="451"/>
      <c r="C7" s="452" t="s">
        <v>10</v>
      </c>
      <c r="D7" s="452"/>
      <c r="E7" s="452"/>
      <c r="F7" s="452"/>
    </row>
    <row r="8" spans="1:6">
      <c r="A8" s="451" t="s">
        <v>11</v>
      </c>
      <c r="B8" s="451"/>
      <c r="C8" s="452" t="s">
        <v>12</v>
      </c>
      <c r="D8" s="452"/>
      <c r="E8" s="452"/>
      <c r="F8" s="452"/>
    </row>
    <row r="9" spans="1:6">
      <c r="A9" s="453" t="s">
        <v>13</v>
      </c>
      <c r="B9" s="453"/>
      <c r="C9" s="454" t="s">
        <v>14</v>
      </c>
      <c r="D9" s="454"/>
      <c r="E9" s="454"/>
      <c r="F9" s="454"/>
    </row>
    <row r="10" spans="1:6" ht="38.25" customHeight="1">
      <c r="A10" s="455" t="s">
        <v>15</v>
      </c>
      <c r="B10" s="455"/>
      <c r="C10" s="456" t="s">
        <v>16</v>
      </c>
      <c r="D10" s="456"/>
      <c r="E10" s="456"/>
      <c r="F10" s="456"/>
    </row>
    <row r="11" spans="1:6" ht="36" customHeight="1">
      <c r="A11" s="446" t="s">
        <v>17</v>
      </c>
      <c r="B11" s="446"/>
      <c r="C11" s="447" t="s">
        <v>18</v>
      </c>
      <c r="D11" s="447"/>
      <c r="E11" s="3" t="s">
        <v>19</v>
      </c>
      <c r="F11" s="4" t="s">
        <v>20</v>
      </c>
    </row>
    <row r="12" spans="1:6" ht="36" customHeight="1">
      <c r="A12" s="448" t="s">
        <v>21</v>
      </c>
      <c r="B12" s="448"/>
      <c r="C12" s="449" t="s">
        <v>22</v>
      </c>
      <c r="D12" s="449"/>
      <c r="E12" s="449"/>
      <c r="F12" s="449"/>
    </row>
    <row r="13" spans="1:6">
      <c r="A13" s="5"/>
      <c r="B13" s="6"/>
      <c r="C13" s="450"/>
      <c r="D13" s="450"/>
      <c r="E13" s="450"/>
      <c r="F13" s="450"/>
    </row>
    <row r="14" spans="1:6" ht="47.25" customHeight="1">
      <c r="A14" s="442" t="s">
        <v>23</v>
      </c>
      <c r="B14" s="442"/>
      <c r="C14" s="443" t="s">
        <v>24</v>
      </c>
      <c r="D14" s="443"/>
      <c r="E14" s="7" t="s">
        <v>25</v>
      </c>
      <c r="F14" s="8" t="s">
        <v>26</v>
      </c>
    </row>
    <row r="15" spans="1:6">
      <c r="A15" s="442" t="s">
        <v>27</v>
      </c>
      <c r="B15" s="442"/>
      <c r="C15" s="444" t="s">
        <v>28</v>
      </c>
      <c r="D15" s="444"/>
      <c r="E15" s="9" t="s">
        <v>29</v>
      </c>
      <c r="F15" s="10">
        <v>8</v>
      </c>
    </row>
    <row r="16" spans="1:6" ht="18">
      <c r="A16" s="445" t="s">
        <v>30</v>
      </c>
      <c r="B16" s="445"/>
      <c r="C16" s="445"/>
      <c r="D16" s="445"/>
      <c r="E16" s="445"/>
      <c r="F16" s="445"/>
    </row>
    <row r="17" spans="1:6">
      <c r="A17" s="11" t="s">
        <v>31</v>
      </c>
      <c r="B17" s="12"/>
      <c r="C17" s="13"/>
      <c r="D17" s="14"/>
      <c r="E17" s="439" t="s">
        <v>32</v>
      </c>
      <c r="F17" s="439"/>
    </row>
    <row r="18" spans="1:6" ht="59.25" customHeight="1">
      <c r="A18" s="440">
        <f>'01-VRN'!C12</f>
        <v>0</v>
      </c>
      <c r="B18" s="440"/>
      <c r="C18" s="440"/>
      <c r="D18" s="432"/>
      <c r="E18" s="441">
        <f>'01-VRN'!C22</f>
        <v>0</v>
      </c>
      <c r="F18" s="441"/>
    </row>
    <row r="19" spans="1:6">
      <c r="A19" s="15" t="s">
        <v>33</v>
      </c>
      <c r="B19" s="16"/>
      <c r="C19" s="17"/>
      <c r="D19" s="16"/>
      <c r="E19" s="18" t="s">
        <v>34</v>
      </c>
      <c r="F19" s="19"/>
    </row>
    <row r="20" spans="1:6">
      <c r="A20" s="20" t="s">
        <v>35</v>
      </c>
      <c r="B20" s="21"/>
      <c r="C20" s="22"/>
      <c r="D20" s="21"/>
      <c r="E20" s="23" t="s">
        <v>35</v>
      </c>
      <c r="F20" s="24"/>
    </row>
    <row r="21" spans="1:6">
      <c r="A21" s="20" t="s">
        <v>36</v>
      </c>
      <c r="B21" s="25"/>
      <c r="C21" s="22"/>
      <c r="D21" s="21"/>
      <c r="E21" s="23" t="s">
        <v>36</v>
      </c>
      <c r="F21" s="24"/>
    </row>
    <row r="22" spans="1:6">
      <c r="A22" s="20"/>
      <c r="B22" s="26"/>
      <c r="C22" s="22"/>
      <c r="D22" s="21"/>
      <c r="E22" s="23"/>
      <c r="F22" s="24"/>
    </row>
    <row r="23" spans="1:6">
      <c r="A23" s="20" t="s">
        <v>37</v>
      </c>
      <c r="B23" s="21"/>
      <c r="C23" s="22"/>
      <c r="D23" s="22"/>
      <c r="E23" s="21" t="s">
        <v>38</v>
      </c>
      <c r="F23" s="24"/>
    </row>
    <row r="24" spans="1:6" ht="108" customHeight="1">
      <c r="A24" s="20"/>
      <c r="B24" s="21"/>
      <c r="C24" s="27"/>
      <c r="D24" s="27"/>
      <c r="E24" s="21"/>
      <c r="F24" s="24"/>
    </row>
    <row r="25" spans="1:6">
      <c r="A25" s="28" t="s">
        <v>39</v>
      </c>
      <c r="B25" s="29"/>
      <c r="C25" s="30">
        <v>21</v>
      </c>
      <c r="D25" s="31"/>
      <c r="E25" s="437">
        <f>SUM(A18:F18)</f>
        <v>0</v>
      </c>
      <c r="F25" s="437"/>
    </row>
    <row r="26" spans="1:6">
      <c r="A26" s="28" t="s">
        <v>40</v>
      </c>
      <c r="B26" s="29"/>
      <c r="C26" s="30">
        <f>C25</f>
        <v>21</v>
      </c>
      <c r="D26" s="31"/>
      <c r="E26" s="437">
        <f>SUM(E25/100*21)</f>
        <v>0</v>
      </c>
      <c r="F26" s="437"/>
    </row>
    <row r="27" spans="1:6">
      <c r="A27" s="28" t="s">
        <v>39</v>
      </c>
      <c r="B27" s="29"/>
      <c r="C27" s="30">
        <v>0</v>
      </c>
      <c r="D27" s="31"/>
      <c r="E27" s="437"/>
      <c r="F27" s="437"/>
    </row>
    <row r="28" spans="1:6">
      <c r="A28" s="28" t="s">
        <v>40</v>
      </c>
      <c r="B28" s="32"/>
      <c r="C28" s="33">
        <f>C27</f>
        <v>0</v>
      </c>
      <c r="D28" s="34"/>
      <c r="E28" s="437"/>
      <c r="F28" s="437"/>
    </row>
    <row r="29" spans="1:6" ht="15.75">
      <c r="A29" s="35" t="s">
        <v>41</v>
      </c>
      <c r="B29" s="36"/>
      <c r="C29" s="36"/>
      <c r="D29" s="37"/>
      <c r="E29" s="438">
        <f>SUM(E25/100*121)</f>
        <v>0</v>
      </c>
      <c r="F29" s="438"/>
    </row>
    <row r="30" spans="1:6">
      <c r="A30" s="21"/>
      <c r="B30" s="21"/>
      <c r="C30" s="21"/>
      <c r="D30" s="21"/>
      <c r="E30" s="21"/>
      <c r="F30" s="21"/>
    </row>
    <row r="31" spans="1:6">
      <c r="A31" s="21" t="s">
        <v>42</v>
      </c>
      <c r="B31" s="21"/>
      <c r="C31" s="21"/>
      <c r="D31" s="21"/>
      <c r="E31" s="21"/>
      <c r="F31" s="21"/>
    </row>
  </sheetData>
  <mergeCells count="36">
    <mergeCell ref="A1:F1"/>
    <mergeCell ref="C2:F2"/>
    <mergeCell ref="A3:B3"/>
    <mergeCell ref="C3:F3"/>
    <mergeCell ref="A4:B4"/>
    <mergeCell ref="C4:F4"/>
    <mergeCell ref="A5:B5"/>
    <mergeCell ref="C5:F5"/>
    <mergeCell ref="A6:B6"/>
    <mergeCell ref="C6:F6"/>
    <mergeCell ref="A7:B7"/>
    <mergeCell ref="C7:F7"/>
    <mergeCell ref="A8:B8"/>
    <mergeCell ref="C8:F8"/>
    <mergeCell ref="A9:B9"/>
    <mergeCell ref="C9:F9"/>
    <mergeCell ref="A10:B10"/>
    <mergeCell ref="C10:F10"/>
    <mergeCell ref="A11:B11"/>
    <mergeCell ref="C11:D11"/>
    <mergeCell ref="A12:B12"/>
    <mergeCell ref="C12:F12"/>
    <mergeCell ref="C13:F13"/>
    <mergeCell ref="A14:B14"/>
    <mergeCell ref="C14:D14"/>
    <mergeCell ref="A15:B15"/>
    <mergeCell ref="C15:D15"/>
    <mergeCell ref="A16:F16"/>
    <mergeCell ref="E27:F27"/>
    <mergeCell ref="E28:F28"/>
    <mergeCell ref="E29:F29"/>
    <mergeCell ref="E17:F17"/>
    <mergeCell ref="A18:C18"/>
    <mergeCell ref="E18:F18"/>
    <mergeCell ref="E25:F25"/>
    <mergeCell ref="E26:F26"/>
  </mergeCells>
  <pageMargins left="0.7" right="0.7" top="0.78749999999999998" bottom="0.78749999999999998" header="0.511811023622047" footer="0.511811023622047"/>
  <pageSetup paperSize="9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F25"/>
  <sheetViews>
    <sheetView zoomScaleNormal="100" workbookViewId="0">
      <selection activeCell="F28" sqref="F28"/>
    </sheetView>
  </sheetViews>
  <sheetFormatPr defaultColWidth="8.7109375" defaultRowHeight="15"/>
  <cols>
    <col min="1" max="1" width="4.28515625" customWidth="1"/>
    <col min="2" max="2" width="72.7109375" customWidth="1"/>
    <col min="3" max="3" width="17" customWidth="1"/>
    <col min="4" max="4" width="6.140625" customWidth="1"/>
    <col min="5" max="5" width="11.28515625" customWidth="1"/>
    <col min="6" max="6" width="19.28515625" customWidth="1"/>
  </cols>
  <sheetData>
    <row r="3" spans="1:6">
      <c r="A3" s="467" t="s">
        <v>43</v>
      </c>
      <c r="B3" s="467"/>
      <c r="C3" s="467"/>
      <c r="D3" s="467"/>
      <c r="E3" s="467"/>
      <c r="F3" s="467"/>
    </row>
    <row r="4" spans="1:6">
      <c r="A4" s="38"/>
      <c r="B4" s="38"/>
      <c r="C4" s="39" t="s">
        <v>44</v>
      </c>
      <c r="D4" s="463" t="s">
        <v>45</v>
      </c>
      <c r="E4" s="463"/>
      <c r="F4" s="39" t="s">
        <v>44</v>
      </c>
    </row>
    <row r="5" spans="1:6">
      <c r="A5" s="40"/>
      <c r="B5" s="40"/>
      <c r="C5" s="39" t="s">
        <v>46</v>
      </c>
      <c r="D5" s="463"/>
      <c r="E5" s="463"/>
      <c r="F5" s="39" t="s">
        <v>47</v>
      </c>
    </row>
    <row r="6" spans="1:6">
      <c r="A6" s="39">
        <v>1</v>
      </c>
      <c r="B6" s="39" t="s">
        <v>48</v>
      </c>
      <c r="C6" s="41">
        <f>'02-STAVEBNÍ'!E4</f>
        <v>0</v>
      </c>
      <c r="D6" s="42">
        <v>0.21</v>
      </c>
      <c r="E6" s="39">
        <f t="shared" ref="E6:E11" si="0">PRODUCT(C6:D6)</f>
        <v>0</v>
      </c>
      <c r="F6" s="43">
        <f t="shared" ref="F6:F11" si="1">SUM(C6,E6)</f>
        <v>0</v>
      </c>
    </row>
    <row r="7" spans="1:6">
      <c r="A7" s="39">
        <v>2</v>
      </c>
      <c r="B7" s="39" t="s">
        <v>49</v>
      </c>
      <c r="C7" s="44">
        <f>'03-VYTÁPĚNÍ'!D4</f>
        <v>0</v>
      </c>
      <c r="D7" s="42">
        <v>0.21</v>
      </c>
      <c r="E7" s="39">
        <f t="shared" si="0"/>
        <v>0</v>
      </c>
      <c r="F7" s="43">
        <f t="shared" si="1"/>
        <v>0</v>
      </c>
    </row>
    <row r="8" spans="1:6">
      <c r="A8" s="39">
        <v>3</v>
      </c>
      <c r="B8" s="39" t="s">
        <v>50</v>
      </c>
      <c r="C8" s="45">
        <f>'04-ZTI'!D4</f>
        <v>0</v>
      </c>
      <c r="D8" s="42">
        <v>0.21</v>
      </c>
      <c r="E8" s="39">
        <f t="shared" si="0"/>
        <v>0</v>
      </c>
      <c r="F8" s="43">
        <f t="shared" si="1"/>
        <v>0</v>
      </c>
    </row>
    <row r="9" spans="1:6">
      <c r="A9" s="39">
        <v>4</v>
      </c>
      <c r="B9" s="39" t="s">
        <v>51</v>
      </c>
      <c r="C9" s="46">
        <f>'05-ELEKTROINSTALACE'!F4</f>
        <v>0</v>
      </c>
      <c r="D9" s="42">
        <v>0.21</v>
      </c>
      <c r="E9" s="39">
        <f t="shared" si="0"/>
        <v>0</v>
      </c>
      <c r="F9" s="43">
        <f t="shared" si="1"/>
        <v>0</v>
      </c>
    </row>
    <row r="10" spans="1:6">
      <c r="A10" s="39">
        <v>5</v>
      </c>
      <c r="B10" s="39" t="s">
        <v>52</v>
      </c>
      <c r="C10" s="47">
        <f>'06-VZT'!E4</f>
        <v>0</v>
      </c>
      <c r="D10" s="42">
        <v>0.21</v>
      </c>
      <c r="E10" s="39">
        <f t="shared" si="0"/>
        <v>0</v>
      </c>
      <c r="F10" s="43">
        <f t="shared" si="1"/>
        <v>0</v>
      </c>
    </row>
    <row r="11" spans="1:6">
      <c r="A11" s="39">
        <v>6</v>
      </c>
      <c r="B11" s="39" t="s">
        <v>53</v>
      </c>
      <c r="C11" s="48">
        <f>'07-INTERIÉRY'!H4</f>
        <v>0</v>
      </c>
      <c r="D11" s="42">
        <v>0.21</v>
      </c>
      <c r="E11" s="39">
        <f t="shared" si="0"/>
        <v>0</v>
      </c>
      <c r="F11" s="43">
        <f t="shared" si="1"/>
        <v>0</v>
      </c>
    </row>
    <row r="12" spans="1:6" ht="15.75">
      <c r="C12" s="431">
        <f>SUM(C6:C11)</f>
        <v>0</v>
      </c>
      <c r="D12" s="49"/>
      <c r="E12" s="49">
        <f>SUM(E6:E11)</f>
        <v>0</v>
      </c>
      <c r="F12" s="50">
        <f>SUM(F6:F11)</f>
        <v>0</v>
      </c>
    </row>
    <row r="13" spans="1:6">
      <c r="A13" s="467" t="s">
        <v>54</v>
      </c>
      <c r="B13" s="467"/>
      <c r="C13" s="467"/>
      <c r="D13" s="467"/>
      <c r="E13" s="467"/>
      <c r="F13" s="467"/>
    </row>
    <row r="14" spans="1:6">
      <c r="A14" s="38"/>
      <c r="B14" s="38"/>
      <c r="C14" s="39" t="s">
        <v>44</v>
      </c>
      <c r="D14" s="463" t="s">
        <v>45</v>
      </c>
      <c r="E14" s="463"/>
      <c r="F14" s="39" t="s">
        <v>44</v>
      </c>
    </row>
    <row r="15" spans="1:6">
      <c r="A15" s="40"/>
      <c r="B15" s="40"/>
      <c r="C15" s="39" t="s">
        <v>46</v>
      </c>
      <c r="D15" s="463"/>
      <c r="E15" s="463"/>
      <c r="F15" s="39" t="s">
        <v>47</v>
      </c>
    </row>
    <row r="16" spans="1:6">
      <c r="A16" s="39">
        <v>1</v>
      </c>
      <c r="B16" s="39" t="s">
        <v>55</v>
      </c>
      <c r="C16" s="51">
        <v>0</v>
      </c>
      <c r="D16" s="42">
        <v>0.21</v>
      </c>
      <c r="E16" s="43">
        <f>PRODUCT(C16:D16)</f>
        <v>0</v>
      </c>
      <c r="F16" s="43">
        <f>SUM(C16,E16)</f>
        <v>0</v>
      </c>
    </row>
    <row r="17" spans="1:6">
      <c r="A17" s="39">
        <v>2</v>
      </c>
      <c r="B17" s="39" t="s">
        <v>56</v>
      </c>
      <c r="C17" s="51">
        <v>0</v>
      </c>
      <c r="D17" s="42">
        <v>0.21</v>
      </c>
      <c r="E17" s="43">
        <f>PRODUCT(C17:D17)</f>
        <v>0</v>
      </c>
      <c r="F17" s="43">
        <f>SUM(C17,E17)</f>
        <v>0</v>
      </c>
    </row>
    <row r="18" spans="1:6">
      <c r="A18" s="39">
        <v>3</v>
      </c>
      <c r="B18" s="39" t="s">
        <v>57</v>
      </c>
      <c r="C18" s="51">
        <v>0</v>
      </c>
      <c r="D18" s="42">
        <v>0.21</v>
      </c>
      <c r="E18" s="43">
        <f>PRODUCT(C18:D18)</f>
        <v>0</v>
      </c>
      <c r="F18" s="43">
        <f>SUM(C18,E18)</f>
        <v>0</v>
      </c>
    </row>
    <row r="19" spans="1:6">
      <c r="A19" s="39"/>
      <c r="B19" s="52" t="s">
        <v>58</v>
      </c>
      <c r="C19" s="51"/>
      <c r="D19" s="42"/>
      <c r="E19" s="43"/>
      <c r="F19" s="43"/>
    </row>
    <row r="20" spans="1:6">
      <c r="A20" s="39">
        <v>4</v>
      </c>
      <c r="B20" s="39" t="s">
        <v>59</v>
      </c>
      <c r="C20" s="51">
        <v>0</v>
      </c>
      <c r="D20" s="42">
        <v>0.21</v>
      </c>
      <c r="E20" s="43">
        <f>PRODUCT(C20:D20)</f>
        <v>0</v>
      </c>
      <c r="F20" s="43">
        <f>SUM(C20,E20)</f>
        <v>0</v>
      </c>
    </row>
    <row r="21" spans="1:6">
      <c r="A21" s="39">
        <v>5</v>
      </c>
      <c r="B21" s="39" t="s">
        <v>60</v>
      </c>
      <c r="C21" s="51">
        <v>0</v>
      </c>
      <c r="D21" s="42">
        <v>0.21</v>
      </c>
      <c r="E21" s="43">
        <f>PRODUCT(C21:D21)</f>
        <v>0</v>
      </c>
      <c r="F21" s="43">
        <f>SUM(C21,E21)</f>
        <v>0</v>
      </c>
    </row>
    <row r="22" spans="1:6" ht="15.75">
      <c r="C22" s="431">
        <f>SUM(C16:C21)</f>
        <v>0</v>
      </c>
      <c r="D22" s="49"/>
      <c r="E22" s="53">
        <f>SUM(E16:E21)</f>
        <v>0</v>
      </c>
      <c r="F22" s="50">
        <f>SUM(F16:F21)</f>
        <v>0</v>
      </c>
    </row>
    <row r="23" spans="1:6" ht="15.75">
      <c r="C23" s="50"/>
      <c r="D23" s="49"/>
      <c r="E23" s="53"/>
      <c r="F23" s="50"/>
    </row>
    <row r="24" spans="1:6">
      <c r="A24" s="464" t="s">
        <v>61</v>
      </c>
      <c r="B24" s="464"/>
      <c r="C24" s="54" t="s">
        <v>62</v>
      </c>
      <c r="D24" s="465" t="s">
        <v>45</v>
      </c>
      <c r="E24" s="465"/>
      <c r="F24" s="54" t="s">
        <v>63</v>
      </c>
    </row>
    <row r="25" spans="1:6" ht="18.75">
      <c r="A25" s="464"/>
      <c r="B25" s="464"/>
      <c r="C25" s="55">
        <f>SUM(C12,C22)</f>
        <v>0</v>
      </c>
      <c r="D25" s="466">
        <f>SUM(E12,E22)</f>
        <v>0</v>
      </c>
      <c r="E25" s="466"/>
      <c r="F25" s="56">
        <f>SUM(F12,F22)</f>
        <v>0</v>
      </c>
    </row>
  </sheetData>
  <mergeCells count="9">
    <mergeCell ref="D15:E15"/>
    <mergeCell ref="A24:B25"/>
    <mergeCell ref="D24:E24"/>
    <mergeCell ref="D25:E25"/>
    <mergeCell ref="A3:F3"/>
    <mergeCell ref="D4:E4"/>
    <mergeCell ref="D5:E5"/>
    <mergeCell ref="A13:F13"/>
    <mergeCell ref="D14:E14"/>
  </mergeCells>
  <pageMargins left="0.7" right="0.7" top="0.78749999999999998" bottom="0.78749999999999998" header="0.511811023622047" footer="0.511811023622047"/>
  <pageSetup paperSize="9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71"/>
  <sheetViews>
    <sheetView zoomScale="150" zoomScaleNormal="150" workbookViewId="0">
      <selection activeCell="G466" sqref="G466:G470"/>
    </sheetView>
  </sheetViews>
  <sheetFormatPr defaultColWidth="8.7109375" defaultRowHeight="15"/>
  <cols>
    <col min="1" max="2" width="3.28515625" customWidth="1"/>
    <col min="3" max="3" width="10.140625" customWidth="1"/>
    <col min="4" max="4" width="60.85546875" customWidth="1"/>
    <col min="5" max="5" width="4.42578125" customWidth="1"/>
    <col min="6" max="6" width="5.140625" customWidth="1"/>
    <col min="7" max="7" width="7.28515625" customWidth="1"/>
    <col min="8" max="8" width="10" customWidth="1"/>
    <col min="9" max="9" width="9.85546875" customWidth="1"/>
    <col min="10" max="10" width="12.5703125" customWidth="1"/>
    <col min="11" max="11" width="2.7109375" customWidth="1"/>
  </cols>
  <sheetData>
    <row r="1" spans="1:11" ht="33.75">
      <c r="A1" s="57" t="s">
        <v>64</v>
      </c>
      <c r="B1" s="58"/>
      <c r="C1" s="58"/>
      <c r="D1" s="58"/>
      <c r="E1" s="487" t="s">
        <v>65</v>
      </c>
      <c r="F1" s="487"/>
      <c r="G1" s="487"/>
      <c r="H1" s="487"/>
      <c r="I1" s="488" t="s">
        <v>66</v>
      </c>
      <c r="J1" s="488"/>
      <c r="K1" s="59"/>
    </row>
    <row r="2" spans="1:11" ht="21">
      <c r="A2" s="60" t="s">
        <v>67</v>
      </c>
      <c r="B2" s="61"/>
      <c r="C2" s="61"/>
      <c r="D2" s="61"/>
      <c r="E2" s="489" t="s">
        <v>68</v>
      </c>
      <c r="F2" s="489"/>
      <c r="G2" s="489"/>
      <c r="H2" s="489"/>
      <c r="I2" s="489"/>
      <c r="J2" s="489"/>
      <c r="K2" s="59"/>
    </row>
    <row r="3" spans="1:11" ht="28.5" customHeight="1">
      <c r="A3" s="62" t="s">
        <v>69</v>
      </c>
      <c r="B3" s="63"/>
      <c r="C3" s="63"/>
      <c r="D3" s="63"/>
      <c r="E3" s="490" t="s">
        <v>70</v>
      </c>
      <c r="F3" s="490"/>
      <c r="G3" s="490"/>
      <c r="H3" s="64" t="s">
        <v>71</v>
      </c>
      <c r="I3" s="491" t="s">
        <v>72</v>
      </c>
      <c r="J3" s="491"/>
      <c r="K3" s="59"/>
    </row>
    <row r="4" spans="1:11" ht="18.75">
      <c r="A4" s="492"/>
      <c r="B4" s="492"/>
      <c r="C4" s="492"/>
      <c r="D4" s="492"/>
      <c r="E4" s="493">
        <f>SUM(J8,J399,J419)</f>
        <v>0</v>
      </c>
      <c r="F4" s="493"/>
      <c r="G4" s="493"/>
      <c r="H4" s="65">
        <f>SUM(E4/100*21)</f>
        <v>0</v>
      </c>
      <c r="I4" s="494">
        <f>SUM(E4/100*121)</f>
        <v>0</v>
      </c>
      <c r="J4" s="494"/>
      <c r="K4" s="59"/>
    </row>
    <row r="5" spans="1:11">
      <c r="K5" s="59"/>
    </row>
    <row r="6" spans="1:11" ht="14.25" customHeight="1">
      <c r="A6" s="66" t="s">
        <v>73</v>
      </c>
      <c r="B6" s="67" t="s">
        <v>74</v>
      </c>
      <c r="C6" s="67" t="s">
        <v>75</v>
      </c>
      <c r="D6" s="68" t="s">
        <v>76</v>
      </c>
      <c r="E6" s="69" t="s">
        <v>77</v>
      </c>
      <c r="F6" s="70" t="s">
        <v>78</v>
      </c>
      <c r="G6" s="71" t="s">
        <v>79</v>
      </c>
      <c r="H6" s="495" t="s">
        <v>80</v>
      </c>
      <c r="I6" s="496" t="s">
        <v>81</v>
      </c>
      <c r="J6" s="497" t="s">
        <v>82</v>
      </c>
      <c r="K6" s="59"/>
    </row>
    <row r="7" spans="1:11">
      <c r="A7" s="72" t="s">
        <v>83</v>
      </c>
      <c r="B7" s="73"/>
      <c r="C7" s="73" t="s">
        <v>83</v>
      </c>
      <c r="D7" s="74" t="s">
        <v>84</v>
      </c>
      <c r="E7" s="73" t="s">
        <v>83</v>
      </c>
      <c r="F7" s="75" t="s">
        <v>83</v>
      </c>
      <c r="G7" s="75"/>
      <c r="H7" s="495"/>
      <c r="I7" s="496"/>
      <c r="J7" s="497"/>
      <c r="K7" s="59"/>
    </row>
    <row r="8" spans="1:11">
      <c r="A8" s="76"/>
      <c r="B8" s="76"/>
      <c r="C8" s="482" t="s">
        <v>85</v>
      </c>
      <c r="D8" s="77" t="s">
        <v>86</v>
      </c>
      <c r="E8" s="78" t="s">
        <v>83</v>
      </c>
      <c r="F8" s="78" t="s">
        <v>83</v>
      </c>
      <c r="G8" s="78"/>
      <c r="H8" s="483">
        <f>SUM(H11+H14+H19+H25+H32+H35+H38+H42+H55+H77+H94+H126+H131+H134+H140+H151+H161+H169+H180+H196+H215+H233+H239+H287+H310+H333+H352+H359+H367+H363+H375+H380+H383+H386+H389)</f>
        <v>0</v>
      </c>
      <c r="I8" s="483">
        <f>SUM(I11+I14+I19+I25+I32+I35+I38+I42+I55+I77+I94+I126+I131+I134+I140+I151+I161+I169+I180+I196+I215+I233+I239+I287+I310+I333+I352+I359+I367+I363+I375+I380+I383+I386+I389)</f>
        <v>0</v>
      </c>
      <c r="J8" s="484">
        <f>SUM(J10+J13+J18+J24+J31+J34+J37+J41+J54+J76+J93+J125+J130+J133+J139+J150+J160+J168+J179+J195+J214+J232+J238+J286+J309+J332+J351+J358+J366+J362+J374+J379+J382+J385+J388)</f>
        <v>0</v>
      </c>
      <c r="K8" s="59"/>
    </row>
    <row r="9" spans="1:11" ht="15" customHeight="1">
      <c r="A9" s="76"/>
      <c r="B9" s="76"/>
      <c r="C9" s="482"/>
      <c r="D9" s="485" t="s">
        <v>87</v>
      </c>
      <c r="E9" s="485"/>
      <c r="F9" s="485"/>
      <c r="G9" s="79"/>
      <c r="H9" s="483"/>
      <c r="I9" s="483"/>
      <c r="J9" s="484"/>
      <c r="K9" s="59"/>
    </row>
    <row r="10" spans="1:11" ht="14.25" customHeight="1">
      <c r="A10" s="80"/>
      <c r="B10" s="80" t="s">
        <v>85</v>
      </c>
      <c r="C10" s="81" t="s">
        <v>88</v>
      </c>
      <c r="D10" s="468" t="s">
        <v>89</v>
      </c>
      <c r="E10" s="468"/>
      <c r="F10" s="83"/>
      <c r="G10" s="83"/>
      <c r="H10" s="84" t="s">
        <v>90</v>
      </c>
      <c r="I10" s="84" t="s">
        <v>91</v>
      </c>
      <c r="J10" s="85">
        <f>SUM(J12)</f>
        <v>0</v>
      </c>
      <c r="K10" s="59">
        <v>1</v>
      </c>
    </row>
    <row r="11" spans="1:11" ht="10.5" customHeight="1">
      <c r="A11" s="86"/>
      <c r="B11" s="86"/>
      <c r="C11" s="87"/>
      <c r="D11" s="88"/>
      <c r="E11" s="89" t="s">
        <v>77</v>
      </c>
      <c r="F11" s="90" t="s">
        <v>78</v>
      </c>
      <c r="G11" s="91" t="s">
        <v>79</v>
      </c>
      <c r="H11" s="91">
        <f>SUM(H12)</f>
        <v>0</v>
      </c>
      <c r="I11" s="91">
        <f>SUM(I12)</f>
        <v>0</v>
      </c>
      <c r="J11" s="85"/>
      <c r="K11" s="59"/>
    </row>
    <row r="12" spans="1:11" ht="11.25" customHeight="1">
      <c r="A12" s="92" t="s">
        <v>92</v>
      </c>
      <c r="B12" s="92" t="s">
        <v>85</v>
      </c>
      <c r="C12" s="92" t="s">
        <v>93</v>
      </c>
      <c r="D12" s="93" t="s">
        <v>94</v>
      </c>
      <c r="E12" s="94" t="s">
        <v>95</v>
      </c>
      <c r="F12" s="95">
        <v>1</v>
      </c>
      <c r="G12" s="96">
        <v>0</v>
      </c>
      <c r="H12" s="96"/>
      <c r="I12" s="96"/>
      <c r="J12" s="97">
        <f>PRODUCT(F12:G12)</f>
        <v>0</v>
      </c>
      <c r="K12" s="59"/>
    </row>
    <row r="13" spans="1:11" ht="14.25" customHeight="1">
      <c r="A13" s="80"/>
      <c r="B13" s="80" t="s">
        <v>85</v>
      </c>
      <c r="C13" s="98">
        <v>12</v>
      </c>
      <c r="D13" s="476" t="s">
        <v>96</v>
      </c>
      <c r="E13" s="476"/>
      <c r="F13" s="99"/>
      <c r="G13" s="100"/>
      <c r="H13" s="84" t="s">
        <v>90</v>
      </c>
      <c r="I13" s="84"/>
      <c r="J13" s="486">
        <f>SUM(J15:J17)</f>
        <v>0</v>
      </c>
      <c r="K13" s="59">
        <v>2</v>
      </c>
    </row>
    <row r="14" spans="1:11" ht="11.25" customHeight="1">
      <c r="A14" s="86"/>
      <c r="B14" s="86"/>
      <c r="C14" s="87"/>
      <c r="D14" s="88"/>
      <c r="E14" s="89" t="s">
        <v>77</v>
      </c>
      <c r="F14" s="90" t="s">
        <v>78</v>
      </c>
      <c r="G14" s="91" t="s">
        <v>79</v>
      </c>
      <c r="H14" s="91">
        <f>SUM(H15)</f>
        <v>0</v>
      </c>
      <c r="I14" s="101">
        <f>SUM(I15:I17)</f>
        <v>0</v>
      </c>
      <c r="J14" s="486"/>
      <c r="K14" s="59"/>
    </row>
    <row r="15" spans="1:11" ht="11.25" customHeight="1">
      <c r="A15" s="102" t="s">
        <v>97</v>
      </c>
      <c r="B15" s="102" t="s">
        <v>85</v>
      </c>
      <c r="C15" s="102" t="s">
        <v>98</v>
      </c>
      <c r="D15" s="103" t="s">
        <v>99</v>
      </c>
      <c r="E15" s="104" t="s">
        <v>100</v>
      </c>
      <c r="F15" s="105">
        <v>18.5</v>
      </c>
      <c r="G15" s="96">
        <v>0</v>
      </c>
      <c r="H15" s="97"/>
      <c r="I15" s="97"/>
      <c r="J15" s="97">
        <f>PRODUCT(F15:G15)</f>
        <v>0</v>
      </c>
      <c r="K15" s="59"/>
    </row>
    <row r="16" spans="1:11" ht="11.25" customHeight="1">
      <c r="A16" s="102" t="s">
        <v>101</v>
      </c>
      <c r="B16" s="102" t="s">
        <v>85</v>
      </c>
      <c r="C16" s="102" t="s">
        <v>102</v>
      </c>
      <c r="D16" s="103" t="s">
        <v>103</v>
      </c>
      <c r="E16" s="104" t="s">
        <v>100</v>
      </c>
      <c r="F16" s="107">
        <v>205.28</v>
      </c>
      <c r="G16" s="96">
        <v>0</v>
      </c>
      <c r="H16" s="108"/>
      <c r="I16" s="97"/>
      <c r="J16" s="97">
        <f>PRODUCT(F16:G16)</f>
        <v>0</v>
      </c>
      <c r="K16" s="59"/>
    </row>
    <row r="17" spans="1:11" ht="11.25" customHeight="1">
      <c r="A17" s="102" t="s">
        <v>104</v>
      </c>
      <c r="B17" s="102" t="s">
        <v>85</v>
      </c>
      <c r="C17" s="102" t="s">
        <v>105</v>
      </c>
      <c r="D17" s="103" t="s">
        <v>106</v>
      </c>
      <c r="E17" s="104" t="s">
        <v>100</v>
      </c>
      <c r="F17" s="107">
        <v>102.64</v>
      </c>
      <c r="G17" s="96">
        <v>0</v>
      </c>
      <c r="H17" s="108"/>
      <c r="I17" s="97"/>
      <c r="J17" s="97">
        <f>PRODUCT(F17:G17)</f>
        <v>0</v>
      </c>
      <c r="K17" s="59"/>
    </row>
    <row r="18" spans="1:11" ht="14.25" customHeight="1">
      <c r="A18" s="80"/>
      <c r="B18" s="80" t="s">
        <v>85</v>
      </c>
      <c r="C18" s="98">
        <v>13</v>
      </c>
      <c r="D18" s="476" t="s">
        <v>107</v>
      </c>
      <c r="E18" s="476"/>
      <c r="F18" s="99"/>
      <c r="G18" s="83"/>
      <c r="H18" s="84" t="s">
        <v>90</v>
      </c>
      <c r="I18" s="84" t="s">
        <v>91</v>
      </c>
      <c r="J18" s="480">
        <f>SUM(J20:J23)</f>
        <v>0</v>
      </c>
      <c r="K18" s="59">
        <v>3</v>
      </c>
    </row>
    <row r="19" spans="1:11" ht="10.5" customHeight="1">
      <c r="A19" s="86"/>
      <c r="B19" s="86"/>
      <c r="C19" s="87"/>
      <c r="D19" s="88"/>
      <c r="E19" s="89" t="s">
        <v>77</v>
      </c>
      <c r="F19" s="90" t="s">
        <v>78</v>
      </c>
      <c r="G19" s="91" t="s">
        <v>79</v>
      </c>
      <c r="H19" s="91">
        <f>SUM(H20)</f>
        <v>0</v>
      </c>
      <c r="I19" s="101">
        <f>SUM(I20:I23)</f>
        <v>0</v>
      </c>
      <c r="J19" s="480"/>
      <c r="K19" s="59"/>
    </row>
    <row r="20" spans="1:11" ht="11.25" customHeight="1">
      <c r="A20" s="102" t="s">
        <v>108</v>
      </c>
      <c r="B20" s="102" t="s">
        <v>85</v>
      </c>
      <c r="C20" s="102" t="s">
        <v>109</v>
      </c>
      <c r="D20" s="103" t="s">
        <v>110</v>
      </c>
      <c r="E20" s="104" t="s">
        <v>100</v>
      </c>
      <c r="F20" s="106">
        <v>55.63</v>
      </c>
      <c r="G20" s="96">
        <v>0</v>
      </c>
      <c r="H20" s="96"/>
      <c r="I20" s="97"/>
      <c r="J20" s="97">
        <f>PRODUCT(F20:G20)</f>
        <v>0</v>
      </c>
      <c r="K20" s="59"/>
    </row>
    <row r="21" spans="1:11" ht="11.25" customHeight="1">
      <c r="A21" s="102" t="s">
        <v>111</v>
      </c>
      <c r="B21" s="102" t="s">
        <v>85</v>
      </c>
      <c r="C21" s="102" t="s">
        <v>112</v>
      </c>
      <c r="D21" s="103" t="s">
        <v>113</v>
      </c>
      <c r="E21" s="104" t="s">
        <v>100</v>
      </c>
      <c r="F21" s="106">
        <v>27.82</v>
      </c>
      <c r="G21" s="96">
        <v>0</v>
      </c>
      <c r="H21" s="96"/>
      <c r="I21" s="97"/>
      <c r="J21" s="97">
        <f>PRODUCT(F21:G21)</f>
        <v>0</v>
      </c>
      <c r="K21" s="59"/>
    </row>
    <row r="22" spans="1:11" ht="11.25" customHeight="1">
      <c r="A22" s="102" t="s">
        <v>114</v>
      </c>
      <c r="B22" s="102" t="s">
        <v>85</v>
      </c>
      <c r="C22" s="102" t="s">
        <v>115</v>
      </c>
      <c r="D22" s="103" t="s">
        <v>116</v>
      </c>
      <c r="E22" s="104" t="s">
        <v>100</v>
      </c>
      <c r="F22" s="106">
        <v>6.19</v>
      </c>
      <c r="G22" s="96">
        <v>0</v>
      </c>
      <c r="H22" s="96"/>
      <c r="I22" s="97"/>
      <c r="J22" s="97">
        <f>PRODUCT(F22:G22)</f>
        <v>0</v>
      </c>
      <c r="K22" s="59"/>
    </row>
    <row r="23" spans="1:11" ht="11.25" customHeight="1">
      <c r="A23" s="102" t="s">
        <v>117</v>
      </c>
      <c r="B23" s="102" t="s">
        <v>85</v>
      </c>
      <c r="C23" s="102" t="s">
        <v>118</v>
      </c>
      <c r="D23" s="103" t="s">
        <v>119</v>
      </c>
      <c r="E23" s="104" t="s">
        <v>100</v>
      </c>
      <c r="F23" s="106">
        <v>6.19</v>
      </c>
      <c r="G23" s="96">
        <v>0</v>
      </c>
      <c r="H23" s="96"/>
      <c r="I23" s="97"/>
      <c r="J23" s="97">
        <f>PRODUCT(F23:G23)</f>
        <v>0</v>
      </c>
      <c r="K23" s="59"/>
    </row>
    <row r="24" spans="1:11" ht="14.25" customHeight="1">
      <c r="A24" s="80"/>
      <c r="B24" s="80" t="s">
        <v>85</v>
      </c>
      <c r="C24" s="98">
        <v>14</v>
      </c>
      <c r="D24" s="476" t="s">
        <v>120</v>
      </c>
      <c r="E24" s="476"/>
      <c r="F24" s="99"/>
      <c r="G24" s="83"/>
      <c r="H24" s="84" t="s">
        <v>90</v>
      </c>
      <c r="I24" s="84" t="s">
        <v>91</v>
      </c>
      <c r="J24" s="480">
        <f>SUM(J26:J30)</f>
        <v>0</v>
      </c>
      <c r="K24" s="59">
        <v>4</v>
      </c>
    </row>
    <row r="25" spans="1:11" ht="11.25" customHeight="1">
      <c r="A25" s="86"/>
      <c r="B25" s="86"/>
      <c r="C25" s="87"/>
      <c r="D25" s="88"/>
      <c r="E25" s="89" t="s">
        <v>77</v>
      </c>
      <c r="F25" s="90" t="s">
        <v>78</v>
      </c>
      <c r="G25" s="91" t="s">
        <v>79</v>
      </c>
      <c r="H25" s="91">
        <f>SUM(H26)</f>
        <v>0</v>
      </c>
      <c r="I25" s="101">
        <f>SUM(I26:I30)</f>
        <v>0</v>
      </c>
      <c r="J25" s="480"/>
      <c r="K25" s="59"/>
    </row>
    <row r="26" spans="1:11" ht="11.25" customHeight="1">
      <c r="A26" s="102" t="s">
        <v>121</v>
      </c>
      <c r="B26" s="102" t="s">
        <v>85</v>
      </c>
      <c r="C26" s="102" t="s">
        <v>122</v>
      </c>
      <c r="D26" s="103" t="s">
        <v>123</v>
      </c>
      <c r="E26" s="104" t="s">
        <v>100</v>
      </c>
      <c r="F26" s="106">
        <v>221.06</v>
      </c>
      <c r="G26" s="96">
        <v>0</v>
      </c>
      <c r="H26" s="96"/>
      <c r="I26" s="97"/>
      <c r="J26" s="97">
        <f>PRODUCT(F26:G26)</f>
        <v>0</v>
      </c>
      <c r="K26" s="59"/>
    </row>
    <row r="27" spans="1:11" ht="11.25" customHeight="1">
      <c r="A27" s="102" t="s">
        <v>124</v>
      </c>
      <c r="B27" s="102" t="s">
        <v>85</v>
      </c>
      <c r="C27" s="102" t="s">
        <v>125</v>
      </c>
      <c r="D27" s="109" t="s">
        <v>126</v>
      </c>
      <c r="E27" s="104" t="s">
        <v>100</v>
      </c>
      <c r="F27" s="106">
        <v>251.32</v>
      </c>
      <c r="G27" s="96">
        <v>0</v>
      </c>
      <c r="H27" s="96"/>
      <c r="I27" s="97"/>
      <c r="J27" s="97">
        <f>PRODUCT(F27:G27)</f>
        <v>0</v>
      </c>
      <c r="K27" s="59"/>
    </row>
    <row r="28" spans="1:11" ht="11.25" customHeight="1">
      <c r="A28" s="102" t="s">
        <v>127</v>
      </c>
      <c r="B28" s="102" t="s">
        <v>85</v>
      </c>
      <c r="C28" s="102" t="s">
        <v>128</v>
      </c>
      <c r="D28" s="109" t="s">
        <v>129</v>
      </c>
      <c r="E28" s="104" t="s">
        <v>100</v>
      </c>
      <c r="F28" s="106">
        <v>205.28</v>
      </c>
      <c r="G28" s="96">
        <v>0</v>
      </c>
      <c r="H28" s="96"/>
      <c r="I28" s="97"/>
      <c r="J28" s="97">
        <f>PRODUCT(F28:G28)</f>
        <v>0</v>
      </c>
      <c r="K28" s="59"/>
    </row>
    <row r="29" spans="1:11" ht="11.25" customHeight="1">
      <c r="A29" s="102" t="s">
        <v>130</v>
      </c>
      <c r="B29" s="102" t="s">
        <v>85</v>
      </c>
      <c r="C29" s="102" t="s">
        <v>131</v>
      </c>
      <c r="D29" s="109" t="s">
        <v>132</v>
      </c>
      <c r="E29" s="104" t="s">
        <v>100</v>
      </c>
      <c r="F29" s="106">
        <v>31.56</v>
      </c>
      <c r="G29" s="96">
        <v>0</v>
      </c>
      <c r="H29" s="96"/>
      <c r="I29" s="97"/>
      <c r="J29" s="97">
        <f>PRODUCT(F29:G29)</f>
        <v>0</v>
      </c>
      <c r="K29" s="59"/>
    </row>
    <row r="30" spans="1:11" ht="11.25" customHeight="1">
      <c r="A30" s="102" t="s">
        <v>133</v>
      </c>
      <c r="B30" s="102" t="s">
        <v>85</v>
      </c>
      <c r="C30" s="102" t="s">
        <v>134</v>
      </c>
      <c r="D30" s="109" t="s">
        <v>135</v>
      </c>
      <c r="E30" s="104" t="s">
        <v>136</v>
      </c>
      <c r="F30" s="106">
        <v>459.92</v>
      </c>
      <c r="G30" s="96">
        <v>0</v>
      </c>
      <c r="H30" s="96"/>
      <c r="I30" s="97"/>
      <c r="J30" s="97">
        <f>PRODUCT(F30:G30)</f>
        <v>0</v>
      </c>
      <c r="K30" s="59"/>
    </row>
    <row r="31" spans="1:11" ht="14.25" customHeight="1">
      <c r="A31" s="80"/>
      <c r="B31" s="80" t="s">
        <v>85</v>
      </c>
      <c r="C31" s="98">
        <v>17</v>
      </c>
      <c r="D31" s="476" t="s">
        <v>137</v>
      </c>
      <c r="E31" s="476"/>
      <c r="F31" s="99"/>
      <c r="G31" s="99"/>
      <c r="H31" s="110" t="s">
        <v>90</v>
      </c>
      <c r="I31" s="110" t="s">
        <v>91</v>
      </c>
      <c r="J31" s="477">
        <f>SUM(J33)</f>
        <v>0</v>
      </c>
      <c r="K31" s="59">
        <v>5</v>
      </c>
    </row>
    <row r="32" spans="1:11" ht="9.75" customHeight="1">
      <c r="A32" s="86"/>
      <c r="B32" s="86"/>
      <c r="C32" s="87"/>
      <c r="D32" s="88"/>
      <c r="E32" s="89" t="s">
        <v>77</v>
      </c>
      <c r="F32" s="90" t="s">
        <v>78</v>
      </c>
      <c r="G32" s="111" t="s">
        <v>79</v>
      </c>
      <c r="H32" s="111">
        <f>SUM(H33)</f>
        <v>0</v>
      </c>
      <c r="I32" s="112">
        <f>SUM(I33)</f>
        <v>0</v>
      </c>
      <c r="J32" s="477"/>
      <c r="K32" s="59"/>
    </row>
    <row r="33" spans="1:11" ht="11.25" customHeight="1">
      <c r="A33" s="102" t="s">
        <v>138</v>
      </c>
      <c r="B33" s="102" t="s">
        <v>85</v>
      </c>
      <c r="C33" s="102" t="s">
        <v>139</v>
      </c>
      <c r="D33" s="109" t="s">
        <v>140</v>
      </c>
      <c r="E33" s="104" t="s">
        <v>100</v>
      </c>
      <c r="F33" s="106">
        <v>15.78</v>
      </c>
      <c r="G33" s="96">
        <v>0</v>
      </c>
      <c r="H33" s="96"/>
      <c r="I33" s="97"/>
      <c r="J33" s="97">
        <f>PRODUCT(F33:G33)</f>
        <v>0</v>
      </c>
      <c r="K33" s="59"/>
    </row>
    <row r="34" spans="1:11">
      <c r="A34" s="80"/>
      <c r="B34" s="80" t="s">
        <v>85</v>
      </c>
      <c r="C34" s="98">
        <v>18</v>
      </c>
      <c r="D34" s="113" t="s">
        <v>141</v>
      </c>
      <c r="E34" s="89" t="s">
        <v>77</v>
      </c>
      <c r="F34" s="90" t="s">
        <v>78</v>
      </c>
      <c r="G34" s="99"/>
      <c r="H34" s="110" t="s">
        <v>90</v>
      </c>
      <c r="I34" s="110" t="s">
        <v>91</v>
      </c>
      <c r="J34" s="477">
        <f>SUM(J36)</f>
        <v>0</v>
      </c>
      <c r="K34" s="59">
        <v>6</v>
      </c>
    </row>
    <row r="35" spans="1:11" ht="9.75" customHeight="1">
      <c r="A35" s="86"/>
      <c r="B35" s="86"/>
      <c r="C35" s="87"/>
      <c r="D35" s="88"/>
      <c r="E35" s="89" t="s">
        <v>77</v>
      </c>
      <c r="F35" s="90" t="s">
        <v>78</v>
      </c>
      <c r="G35" s="111" t="s">
        <v>79</v>
      </c>
      <c r="H35" s="111">
        <f>SUM(H36)</f>
        <v>0</v>
      </c>
      <c r="I35" s="112">
        <f>SUM(I36)</f>
        <v>0</v>
      </c>
      <c r="J35" s="477"/>
      <c r="K35" s="59"/>
    </row>
    <row r="36" spans="1:11" ht="11.25" customHeight="1">
      <c r="A36" s="102" t="s">
        <v>142</v>
      </c>
      <c r="B36" s="102" t="s">
        <v>85</v>
      </c>
      <c r="C36" s="102" t="s">
        <v>143</v>
      </c>
      <c r="D36" s="103" t="s">
        <v>144</v>
      </c>
      <c r="E36" s="104" t="s">
        <v>100</v>
      </c>
      <c r="F36" s="106">
        <v>154</v>
      </c>
      <c r="G36" s="96">
        <v>0</v>
      </c>
      <c r="H36" s="96"/>
      <c r="I36" s="97"/>
      <c r="J36" s="97">
        <f>PRODUCT(F36:G36)</f>
        <v>0</v>
      </c>
      <c r="K36" s="59"/>
    </row>
    <row r="37" spans="1:11" ht="14.25" customHeight="1">
      <c r="A37" s="80"/>
      <c r="B37" s="80" t="s">
        <v>85</v>
      </c>
      <c r="C37" s="98">
        <v>21</v>
      </c>
      <c r="D37" s="476" t="s">
        <v>145</v>
      </c>
      <c r="E37" s="476"/>
      <c r="F37" s="99"/>
      <c r="G37" s="99"/>
      <c r="H37" s="110" t="s">
        <v>90</v>
      </c>
      <c r="I37" s="110" t="s">
        <v>91</v>
      </c>
      <c r="J37" s="477">
        <f>SUM(J39:J40)</f>
        <v>0</v>
      </c>
      <c r="K37" s="59">
        <v>7</v>
      </c>
    </row>
    <row r="38" spans="1:11" ht="9.75" customHeight="1">
      <c r="A38" s="86"/>
      <c r="B38" s="86"/>
      <c r="C38" s="87"/>
      <c r="D38" s="88"/>
      <c r="E38" s="89" t="s">
        <v>77</v>
      </c>
      <c r="F38" s="90" t="s">
        <v>78</v>
      </c>
      <c r="G38" s="111" t="s">
        <v>79</v>
      </c>
      <c r="H38" s="111">
        <f>SUM(H39)</f>
        <v>0</v>
      </c>
      <c r="I38" s="112">
        <f>SUM(I39:I40)</f>
        <v>0</v>
      </c>
      <c r="J38" s="477"/>
      <c r="K38" s="59"/>
    </row>
    <row r="39" spans="1:11" ht="11.25" customHeight="1">
      <c r="A39" s="102" t="s">
        <v>146</v>
      </c>
      <c r="B39" s="102" t="s">
        <v>85</v>
      </c>
      <c r="C39" s="102" t="s">
        <v>147</v>
      </c>
      <c r="D39" s="109" t="s">
        <v>148</v>
      </c>
      <c r="E39" s="102" t="s">
        <v>149</v>
      </c>
      <c r="F39" s="105">
        <v>56.7</v>
      </c>
      <c r="G39" s="96">
        <v>0</v>
      </c>
      <c r="H39" s="114"/>
      <c r="I39" s="97"/>
      <c r="J39" s="97">
        <f>PRODUCT(F39:G39)</f>
        <v>0</v>
      </c>
      <c r="K39" s="59"/>
    </row>
    <row r="40" spans="1:11" ht="11.25" customHeight="1">
      <c r="A40" s="102" t="s">
        <v>150</v>
      </c>
      <c r="B40" s="102" t="s">
        <v>85</v>
      </c>
      <c r="C40" s="102" t="s">
        <v>151</v>
      </c>
      <c r="D40" s="109" t="s">
        <v>152</v>
      </c>
      <c r="E40" s="102" t="s">
        <v>153</v>
      </c>
      <c r="F40" s="105">
        <v>23.48</v>
      </c>
      <c r="G40" s="96">
        <v>0</v>
      </c>
      <c r="H40" s="114"/>
      <c r="I40" s="97"/>
      <c r="J40" s="97">
        <f>PRODUCT(F40:G40)</f>
        <v>0</v>
      </c>
      <c r="K40" s="59"/>
    </row>
    <row r="41" spans="1:11" ht="14.25" customHeight="1">
      <c r="A41" s="80"/>
      <c r="B41" s="80" t="s">
        <v>85</v>
      </c>
      <c r="C41" s="98">
        <v>27</v>
      </c>
      <c r="D41" s="476" t="s">
        <v>154</v>
      </c>
      <c r="E41" s="476"/>
      <c r="F41" s="99"/>
      <c r="G41" s="99"/>
      <c r="H41" s="110" t="s">
        <v>90</v>
      </c>
      <c r="I41" s="110" t="s">
        <v>91</v>
      </c>
      <c r="J41" s="477">
        <f>SUM(J43:J53)</f>
        <v>0</v>
      </c>
      <c r="K41" s="59">
        <v>8</v>
      </c>
    </row>
    <row r="42" spans="1:11" ht="10.5" customHeight="1">
      <c r="A42" s="86"/>
      <c r="B42" s="86"/>
      <c r="C42" s="87"/>
      <c r="D42" s="88"/>
      <c r="E42" s="89" t="s">
        <v>77</v>
      </c>
      <c r="F42" s="90" t="s">
        <v>78</v>
      </c>
      <c r="G42" s="111" t="s">
        <v>79</v>
      </c>
      <c r="H42" s="115">
        <f>SUM(H43:H53)</f>
        <v>0</v>
      </c>
      <c r="I42" s="112">
        <f>SUM(I43:I53)</f>
        <v>0</v>
      </c>
      <c r="J42" s="477"/>
      <c r="K42" s="59"/>
    </row>
    <row r="43" spans="1:11" ht="11.25" customHeight="1">
      <c r="A43" s="102" t="s">
        <v>155</v>
      </c>
      <c r="B43" s="102" t="s">
        <v>85</v>
      </c>
      <c r="C43" s="102" t="s">
        <v>156</v>
      </c>
      <c r="D43" s="109" t="s">
        <v>157</v>
      </c>
      <c r="E43" s="102" t="s">
        <v>100</v>
      </c>
      <c r="F43" s="105">
        <v>43.32</v>
      </c>
      <c r="G43" s="436">
        <v>0</v>
      </c>
      <c r="H43" s="436">
        <v>0</v>
      </c>
      <c r="I43" s="436">
        <v>0</v>
      </c>
      <c r="J43" s="97">
        <f t="shared" ref="J43:J53" si="0">PRODUCT(F43:G43)</f>
        <v>0</v>
      </c>
      <c r="K43" s="59"/>
    </row>
    <row r="44" spans="1:11" ht="11.25" customHeight="1">
      <c r="A44" s="102" t="s">
        <v>158</v>
      </c>
      <c r="B44" s="102" t="s">
        <v>85</v>
      </c>
      <c r="C44" s="102" t="s">
        <v>159</v>
      </c>
      <c r="D44" s="109" t="s">
        <v>160</v>
      </c>
      <c r="E44" s="102" t="s">
        <v>153</v>
      </c>
      <c r="F44" s="105">
        <v>14.47</v>
      </c>
      <c r="G44" s="436">
        <v>0</v>
      </c>
      <c r="H44" s="436">
        <v>0</v>
      </c>
      <c r="I44" s="436">
        <v>0</v>
      </c>
      <c r="J44" s="97">
        <f t="shared" si="0"/>
        <v>0</v>
      </c>
      <c r="K44" s="59"/>
    </row>
    <row r="45" spans="1:11" ht="11.25" customHeight="1">
      <c r="A45" s="102" t="s">
        <v>161</v>
      </c>
      <c r="B45" s="102" t="s">
        <v>85</v>
      </c>
      <c r="C45" s="102" t="s">
        <v>162</v>
      </c>
      <c r="D45" s="109" t="s">
        <v>163</v>
      </c>
      <c r="E45" s="102" t="s">
        <v>153</v>
      </c>
      <c r="F45" s="105">
        <v>4.0999999999999996</v>
      </c>
      <c r="G45" s="436">
        <v>0</v>
      </c>
      <c r="H45" s="436">
        <v>0</v>
      </c>
      <c r="I45" s="436">
        <v>0</v>
      </c>
      <c r="J45" s="97">
        <f t="shared" si="0"/>
        <v>0</v>
      </c>
      <c r="K45" s="59"/>
    </row>
    <row r="46" spans="1:11" ht="17.25" customHeight="1">
      <c r="A46" s="102" t="s">
        <v>164</v>
      </c>
      <c r="B46" s="102" t="s">
        <v>85</v>
      </c>
      <c r="C46" s="102" t="s">
        <v>165</v>
      </c>
      <c r="D46" s="109" t="s">
        <v>166</v>
      </c>
      <c r="E46" s="102" t="s">
        <v>153</v>
      </c>
      <c r="F46" s="105">
        <v>18.57</v>
      </c>
      <c r="G46" s="436">
        <v>0</v>
      </c>
      <c r="H46" s="436">
        <v>0</v>
      </c>
      <c r="I46" s="436">
        <v>0</v>
      </c>
      <c r="J46" s="97">
        <f t="shared" si="0"/>
        <v>0</v>
      </c>
      <c r="K46" s="59"/>
    </row>
    <row r="47" spans="1:11" ht="11.25" customHeight="1">
      <c r="A47" s="102" t="s">
        <v>167</v>
      </c>
      <c r="B47" s="102" t="s">
        <v>85</v>
      </c>
      <c r="C47" s="102" t="s">
        <v>168</v>
      </c>
      <c r="D47" s="109" t="s">
        <v>169</v>
      </c>
      <c r="E47" s="102" t="s">
        <v>100</v>
      </c>
      <c r="F47" s="105">
        <v>37.42</v>
      </c>
      <c r="G47" s="436">
        <v>0</v>
      </c>
      <c r="H47" s="436">
        <v>0</v>
      </c>
      <c r="I47" s="436">
        <v>0</v>
      </c>
      <c r="J47" s="97">
        <f t="shared" si="0"/>
        <v>0</v>
      </c>
      <c r="K47" s="59"/>
    </row>
    <row r="48" spans="1:11" ht="11.25" customHeight="1">
      <c r="A48" s="102" t="s">
        <v>170</v>
      </c>
      <c r="B48" s="102" t="s">
        <v>85</v>
      </c>
      <c r="C48" s="102" t="s">
        <v>171</v>
      </c>
      <c r="D48" s="109" t="s">
        <v>172</v>
      </c>
      <c r="E48" s="102" t="s">
        <v>100</v>
      </c>
      <c r="F48" s="105">
        <v>26.53</v>
      </c>
      <c r="G48" s="436">
        <v>0</v>
      </c>
      <c r="H48" s="436">
        <v>0</v>
      </c>
      <c r="I48" s="436">
        <v>0</v>
      </c>
      <c r="J48" s="97">
        <f t="shared" si="0"/>
        <v>0</v>
      </c>
      <c r="K48" s="59"/>
    </row>
    <row r="49" spans="1:11" ht="11.25" customHeight="1">
      <c r="A49" s="102" t="s">
        <v>173</v>
      </c>
      <c r="B49" s="102" t="s">
        <v>85</v>
      </c>
      <c r="C49" s="102" t="s">
        <v>174</v>
      </c>
      <c r="D49" s="109" t="s">
        <v>175</v>
      </c>
      <c r="E49" s="102" t="s">
        <v>153</v>
      </c>
      <c r="F49" s="105">
        <v>13.17</v>
      </c>
      <c r="G49" s="436">
        <v>0</v>
      </c>
      <c r="H49" s="436">
        <v>0</v>
      </c>
      <c r="I49" s="436">
        <v>0</v>
      </c>
      <c r="J49" s="97">
        <f t="shared" si="0"/>
        <v>0</v>
      </c>
      <c r="K49" s="59"/>
    </row>
    <row r="50" spans="1:11" ht="11.25" customHeight="1">
      <c r="A50" s="102" t="s">
        <v>176</v>
      </c>
      <c r="B50" s="102" t="s">
        <v>85</v>
      </c>
      <c r="C50" s="102" t="s">
        <v>177</v>
      </c>
      <c r="D50" s="109" t="s">
        <v>178</v>
      </c>
      <c r="E50" s="102" t="s">
        <v>153</v>
      </c>
      <c r="F50" s="105">
        <v>13.17</v>
      </c>
      <c r="G50" s="436">
        <v>0</v>
      </c>
      <c r="H50" s="116"/>
      <c r="I50" s="436">
        <v>0</v>
      </c>
      <c r="J50" s="97">
        <f t="shared" si="0"/>
        <v>0</v>
      </c>
      <c r="K50" s="59"/>
    </row>
    <row r="51" spans="1:11" ht="11.25" customHeight="1">
      <c r="A51" s="102" t="s">
        <v>179</v>
      </c>
      <c r="B51" s="102" t="s">
        <v>85</v>
      </c>
      <c r="C51" s="102" t="s">
        <v>180</v>
      </c>
      <c r="D51" s="109" t="s">
        <v>181</v>
      </c>
      <c r="E51" s="102" t="s">
        <v>136</v>
      </c>
      <c r="F51" s="105">
        <v>0.9</v>
      </c>
      <c r="G51" s="436">
        <v>0</v>
      </c>
      <c r="H51" s="436">
        <v>0</v>
      </c>
      <c r="I51" s="436">
        <v>0</v>
      </c>
      <c r="J51" s="97">
        <f t="shared" si="0"/>
        <v>0</v>
      </c>
      <c r="K51" s="59"/>
    </row>
    <row r="52" spans="1:11" ht="11.25" customHeight="1">
      <c r="A52" s="102" t="s">
        <v>182</v>
      </c>
      <c r="B52" s="102" t="s">
        <v>85</v>
      </c>
      <c r="C52" s="102" t="s">
        <v>183</v>
      </c>
      <c r="D52" s="109" t="s">
        <v>184</v>
      </c>
      <c r="E52" s="102" t="s">
        <v>100</v>
      </c>
      <c r="F52" s="105">
        <v>26.53</v>
      </c>
      <c r="G52" s="436">
        <v>0</v>
      </c>
      <c r="H52" s="116"/>
      <c r="I52" s="436">
        <v>0</v>
      </c>
      <c r="J52" s="97">
        <f t="shared" si="0"/>
        <v>0</v>
      </c>
      <c r="K52" s="59"/>
    </row>
    <row r="53" spans="1:11" ht="11.25" customHeight="1">
      <c r="A53" s="102" t="s">
        <v>185</v>
      </c>
      <c r="B53" s="102" t="s">
        <v>85</v>
      </c>
      <c r="C53" s="102" t="s">
        <v>186</v>
      </c>
      <c r="D53" s="109" t="s">
        <v>187</v>
      </c>
      <c r="E53" s="102" t="s">
        <v>188</v>
      </c>
      <c r="F53" s="105">
        <v>8</v>
      </c>
      <c r="G53" s="436">
        <v>0</v>
      </c>
      <c r="H53" s="116"/>
      <c r="I53" s="436">
        <v>0</v>
      </c>
      <c r="J53" s="97">
        <f t="shared" si="0"/>
        <v>0</v>
      </c>
      <c r="K53" s="59"/>
    </row>
    <row r="54" spans="1:11" ht="14.25" customHeight="1">
      <c r="A54" s="80"/>
      <c r="B54" s="80" t="s">
        <v>85</v>
      </c>
      <c r="C54" s="98">
        <v>31</v>
      </c>
      <c r="D54" s="476" t="s">
        <v>189</v>
      </c>
      <c r="E54" s="476"/>
      <c r="F54" s="99"/>
      <c r="G54" s="99"/>
      <c r="H54" s="110" t="s">
        <v>90</v>
      </c>
      <c r="I54" s="110" t="s">
        <v>91</v>
      </c>
      <c r="J54" s="481">
        <f>SUM(J56:J74)</f>
        <v>0</v>
      </c>
      <c r="K54" s="59">
        <v>9</v>
      </c>
    </row>
    <row r="55" spans="1:11" ht="12" customHeight="1">
      <c r="A55" s="86"/>
      <c r="B55" s="86"/>
      <c r="C55" s="87"/>
      <c r="D55" s="88"/>
      <c r="E55" s="89" t="s">
        <v>77</v>
      </c>
      <c r="F55" s="90" t="s">
        <v>78</v>
      </c>
      <c r="G55" s="111" t="s">
        <v>79</v>
      </c>
      <c r="H55" s="115">
        <f>SUM(H56:H74)</f>
        <v>0</v>
      </c>
      <c r="I55" s="112">
        <f>SUM(I56:I74)</f>
        <v>0</v>
      </c>
      <c r="J55" s="481"/>
      <c r="K55" s="59"/>
    </row>
    <row r="56" spans="1:11" ht="11.25" customHeight="1">
      <c r="A56" s="102" t="s">
        <v>190</v>
      </c>
      <c r="B56" s="102" t="s">
        <v>85</v>
      </c>
      <c r="C56" s="102" t="s">
        <v>191</v>
      </c>
      <c r="D56" s="109" t="s">
        <v>192</v>
      </c>
      <c r="E56" s="102" t="s">
        <v>153</v>
      </c>
      <c r="F56" s="105">
        <v>55.18</v>
      </c>
      <c r="G56" s="436">
        <v>0</v>
      </c>
      <c r="H56" s="436">
        <v>0</v>
      </c>
      <c r="I56" s="436">
        <v>0</v>
      </c>
      <c r="J56" s="97">
        <f t="shared" ref="J56:J74" si="1">PRODUCT(F56:G56)</f>
        <v>0</v>
      </c>
      <c r="K56" s="59"/>
    </row>
    <row r="57" spans="1:11" ht="11.25" customHeight="1">
      <c r="A57" s="102" t="s">
        <v>193</v>
      </c>
      <c r="B57" s="102" t="s">
        <v>85</v>
      </c>
      <c r="C57" s="102" t="s">
        <v>194</v>
      </c>
      <c r="D57" s="109" t="s">
        <v>195</v>
      </c>
      <c r="E57" s="102" t="s">
        <v>153</v>
      </c>
      <c r="F57" s="105">
        <v>209.97</v>
      </c>
      <c r="G57" s="436">
        <v>0</v>
      </c>
      <c r="H57" s="436">
        <v>0</v>
      </c>
      <c r="I57" s="436">
        <v>0</v>
      </c>
      <c r="J57" s="97">
        <f t="shared" si="1"/>
        <v>0</v>
      </c>
      <c r="K57" s="59"/>
    </row>
    <row r="58" spans="1:11" ht="11.25" customHeight="1">
      <c r="A58" s="102" t="s">
        <v>196</v>
      </c>
      <c r="B58" s="102" t="s">
        <v>85</v>
      </c>
      <c r="C58" s="102" t="s">
        <v>197</v>
      </c>
      <c r="D58" s="109" t="s">
        <v>198</v>
      </c>
      <c r="E58" s="102" t="s">
        <v>153</v>
      </c>
      <c r="F58" s="105">
        <v>30.53</v>
      </c>
      <c r="G58" s="436">
        <v>0</v>
      </c>
      <c r="H58" s="436">
        <v>0</v>
      </c>
      <c r="I58" s="436">
        <v>0</v>
      </c>
      <c r="J58" s="97">
        <f t="shared" si="1"/>
        <v>0</v>
      </c>
      <c r="K58" s="59"/>
    </row>
    <row r="59" spans="1:11" ht="18.75" customHeight="1">
      <c r="A59" s="102" t="s">
        <v>199</v>
      </c>
      <c r="B59" s="102" t="s">
        <v>85</v>
      </c>
      <c r="C59" s="102" t="s">
        <v>200</v>
      </c>
      <c r="D59" s="109" t="s">
        <v>201</v>
      </c>
      <c r="E59" s="102" t="s">
        <v>100</v>
      </c>
      <c r="F59" s="105">
        <v>4.8600000000000003</v>
      </c>
      <c r="G59" s="436">
        <v>0</v>
      </c>
      <c r="H59" s="436">
        <v>0</v>
      </c>
      <c r="I59" s="436">
        <v>0</v>
      </c>
      <c r="J59" s="97">
        <f t="shared" si="1"/>
        <v>0</v>
      </c>
      <c r="K59" s="59"/>
    </row>
    <row r="60" spans="1:11" ht="11.25" customHeight="1">
      <c r="A60" s="102" t="s">
        <v>202</v>
      </c>
      <c r="B60" s="102" t="s">
        <v>85</v>
      </c>
      <c r="C60" s="102" t="s">
        <v>203</v>
      </c>
      <c r="D60" s="109" t="s">
        <v>204</v>
      </c>
      <c r="E60" s="102" t="s">
        <v>136</v>
      </c>
      <c r="F60" s="105">
        <v>0.24</v>
      </c>
      <c r="G60" s="436">
        <v>0</v>
      </c>
      <c r="H60" s="436">
        <v>0</v>
      </c>
      <c r="I60" s="436">
        <v>0</v>
      </c>
      <c r="J60" s="97">
        <f t="shared" si="1"/>
        <v>0</v>
      </c>
      <c r="K60" s="59"/>
    </row>
    <row r="61" spans="1:11" ht="11.25" customHeight="1">
      <c r="A61" s="102" t="s">
        <v>205</v>
      </c>
      <c r="B61" s="102" t="s">
        <v>85</v>
      </c>
      <c r="C61" s="102" t="s">
        <v>206</v>
      </c>
      <c r="D61" s="109" t="s">
        <v>207</v>
      </c>
      <c r="E61" s="102" t="s">
        <v>208</v>
      </c>
      <c r="F61" s="105">
        <v>4</v>
      </c>
      <c r="G61" s="436">
        <v>0</v>
      </c>
      <c r="H61" s="436">
        <v>0</v>
      </c>
      <c r="I61" s="436">
        <v>0</v>
      </c>
      <c r="J61" s="97">
        <f t="shared" si="1"/>
        <v>0</v>
      </c>
      <c r="K61" s="59"/>
    </row>
    <row r="62" spans="1:11" ht="11.25" customHeight="1">
      <c r="A62" s="102" t="s">
        <v>209</v>
      </c>
      <c r="B62" s="102" t="s">
        <v>85</v>
      </c>
      <c r="C62" s="102" t="s">
        <v>210</v>
      </c>
      <c r="D62" s="109" t="s">
        <v>211</v>
      </c>
      <c r="E62" s="102" t="s">
        <v>149</v>
      </c>
      <c r="F62" s="105">
        <v>4.5</v>
      </c>
      <c r="G62" s="436">
        <v>0</v>
      </c>
      <c r="H62" s="436">
        <v>0</v>
      </c>
      <c r="I62" s="436">
        <v>0</v>
      </c>
      <c r="J62" s="97">
        <f t="shared" si="1"/>
        <v>0</v>
      </c>
      <c r="K62" s="59"/>
    </row>
    <row r="63" spans="1:11" ht="11.25" customHeight="1">
      <c r="A63" s="102" t="s">
        <v>212</v>
      </c>
      <c r="B63" s="102" t="s">
        <v>85</v>
      </c>
      <c r="C63" s="102" t="s">
        <v>213</v>
      </c>
      <c r="D63" s="109" t="s">
        <v>214</v>
      </c>
      <c r="E63" s="102" t="s">
        <v>208</v>
      </c>
      <c r="F63" s="105">
        <v>21</v>
      </c>
      <c r="G63" s="436">
        <v>0</v>
      </c>
      <c r="H63" s="436">
        <v>0</v>
      </c>
      <c r="I63" s="436">
        <v>0</v>
      </c>
      <c r="J63" s="97">
        <f t="shared" si="1"/>
        <v>0</v>
      </c>
      <c r="K63" s="59"/>
    </row>
    <row r="64" spans="1:11" ht="11.25" customHeight="1">
      <c r="A64" s="102" t="s">
        <v>215</v>
      </c>
      <c r="B64" s="102" t="s">
        <v>85</v>
      </c>
      <c r="C64" s="102" t="s">
        <v>216</v>
      </c>
      <c r="D64" s="109" t="s">
        <v>217</v>
      </c>
      <c r="E64" s="102" t="s">
        <v>149</v>
      </c>
      <c r="F64" s="105">
        <v>10.5</v>
      </c>
      <c r="G64" s="436">
        <v>0</v>
      </c>
      <c r="H64" s="436">
        <v>0</v>
      </c>
      <c r="I64" s="436">
        <v>0</v>
      </c>
      <c r="J64" s="97">
        <f t="shared" si="1"/>
        <v>0</v>
      </c>
      <c r="K64" s="59"/>
    </row>
    <row r="65" spans="1:11" ht="11.25" customHeight="1">
      <c r="A65" s="102" t="s">
        <v>218</v>
      </c>
      <c r="B65" s="102" t="s">
        <v>85</v>
      </c>
      <c r="C65" s="102" t="s">
        <v>219</v>
      </c>
      <c r="D65" s="109" t="s">
        <v>220</v>
      </c>
      <c r="E65" s="102" t="s">
        <v>208</v>
      </c>
      <c r="F65" s="105">
        <v>3</v>
      </c>
      <c r="G65" s="436">
        <v>0</v>
      </c>
      <c r="H65" s="436">
        <v>0</v>
      </c>
      <c r="I65" s="436">
        <v>0</v>
      </c>
      <c r="J65" s="97">
        <f t="shared" si="1"/>
        <v>0</v>
      </c>
      <c r="K65" s="59"/>
    </row>
    <row r="66" spans="1:11" ht="11.25" customHeight="1">
      <c r="A66" s="102" t="s">
        <v>221</v>
      </c>
      <c r="B66" s="102" t="s">
        <v>85</v>
      </c>
      <c r="C66" s="102" t="s">
        <v>222</v>
      </c>
      <c r="D66" s="109" t="s">
        <v>223</v>
      </c>
      <c r="E66" s="102" t="s">
        <v>149</v>
      </c>
      <c r="F66" s="105">
        <v>9.59</v>
      </c>
      <c r="G66" s="436">
        <v>0</v>
      </c>
      <c r="H66" s="436">
        <v>0</v>
      </c>
      <c r="I66" s="436">
        <v>0</v>
      </c>
      <c r="J66" s="97">
        <f t="shared" si="1"/>
        <v>0</v>
      </c>
      <c r="K66" s="59"/>
    </row>
    <row r="67" spans="1:11" ht="11.25" customHeight="1">
      <c r="A67" s="102" t="s">
        <v>224</v>
      </c>
      <c r="B67" s="102" t="s">
        <v>85</v>
      </c>
      <c r="C67" s="102" t="s">
        <v>225</v>
      </c>
      <c r="D67" s="109" t="s">
        <v>226</v>
      </c>
      <c r="E67" s="102" t="s">
        <v>100</v>
      </c>
      <c r="F67" s="105">
        <v>0.46</v>
      </c>
      <c r="G67" s="436">
        <v>0</v>
      </c>
      <c r="H67" s="436">
        <v>0</v>
      </c>
      <c r="I67" s="436">
        <v>0</v>
      </c>
      <c r="J67" s="97">
        <f t="shared" si="1"/>
        <v>0</v>
      </c>
      <c r="K67" s="59"/>
    </row>
    <row r="68" spans="1:11" ht="11.25" customHeight="1">
      <c r="A68" s="102" t="s">
        <v>227</v>
      </c>
      <c r="B68" s="102" t="s">
        <v>85</v>
      </c>
      <c r="C68" s="102" t="s">
        <v>228</v>
      </c>
      <c r="D68" s="109" t="s">
        <v>229</v>
      </c>
      <c r="E68" s="102" t="s">
        <v>153</v>
      </c>
      <c r="F68" s="105">
        <v>3.23</v>
      </c>
      <c r="G68" s="436">
        <v>0</v>
      </c>
      <c r="H68" s="436">
        <v>0</v>
      </c>
      <c r="I68" s="436">
        <v>0</v>
      </c>
      <c r="J68" s="97">
        <f t="shared" si="1"/>
        <v>0</v>
      </c>
      <c r="K68" s="59"/>
    </row>
    <row r="69" spans="1:11" ht="11.25" customHeight="1">
      <c r="A69" s="102" t="s">
        <v>230</v>
      </c>
      <c r="B69" s="102" t="s">
        <v>85</v>
      </c>
      <c r="C69" s="102" t="s">
        <v>231</v>
      </c>
      <c r="D69" s="109" t="s">
        <v>232</v>
      </c>
      <c r="E69" s="102" t="s">
        <v>153</v>
      </c>
      <c r="F69" s="105">
        <v>3.23</v>
      </c>
      <c r="G69" s="436">
        <v>0</v>
      </c>
      <c r="H69" s="105"/>
      <c r="I69" s="436">
        <v>0</v>
      </c>
      <c r="J69" s="97">
        <f t="shared" si="1"/>
        <v>0</v>
      </c>
      <c r="K69" s="59"/>
    </row>
    <row r="70" spans="1:11" ht="11.25" customHeight="1">
      <c r="A70" s="102" t="s">
        <v>233</v>
      </c>
      <c r="B70" s="102" t="s">
        <v>85</v>
      </c>
      <c r="C70" s="102" t="s">
        <v>234</v>
      </c>
      <c r="D70" s="109" t="s">
        <v>235</v>
      </c>
      <c r="E70" s="102" t="s">
        <v>136</v>
      </c>
      <c r="F70" s="105">
        <v>0.05</v>
      </c>
      <c r="G70" s="436">
        <v>0</v>
      </c>
      <c r="H70" s="436">
        <v>0</v>
      </c>
      <c r="I70" s="436">
        <v>0</v>
      </c>
      <c r="J70" s="97">
        <f t="shared" si="1"/>
        <v>0</v>
      </c>
      <c r="K70" s="59"/>
    </row>
    <row r="71" spans="1:11" ht="11.25" customHeight="1">
      <c r="A71" s="102" t="s">
        <v>236</v>
      </c>
      <c r="B71" s="102" t="s">
        <v>85</v>
      </c>
      <c r="C71" s="102" t="s">
        <v>237</v>
      </c>
      <c r="D71" s="109" t="s">
        <v>238</v>
      </c>
      <c r="E71" s="102" t="s">
        <v>153</v>
      </c>
      <c r="F71" s="105">
        <v>1.9</v>
      </c>
      <c r="G71" s="436">
        <v>0</v>
      </c>
      <c r="H71" s="436">
        <v>0</v>
      </c>
      <c r="I71" s="436">
        <v>0</v>
      </c>
      <c r="J71" s="97">
        <f t="shared" si="1"/>
        <v>0</v>
      </c>
      <c r="K71" s="59"/>
    </row>
    <row r="72" spans="1:11" ht="11.25" customHeight="1">
      <c r="A72" s="102" t="s">
        <v>239</v>
      </c>
      <c r="B72" s="102" t="s">
        <v>85</v>
      </c>
      <c r="C72" s="102" t="s">
        <v>240</v>
      </c>
      <c r="D72" s="109" t="s">
        <v>241</v>
      </c>
      <c r="E72" s="102" t="s">
        <v>149</v>
      </c>
      <c r="F72" s="105">
        <v>1.58</v>
      </c>
      <c r="G72" s="436">
        <v>0</v>
      </c>
      <c r="H72" s="436">
        <v>0</v>
      </c>
      <c r="I72" s="436">
        <v>0</v>
      </c>
      <c r="J72" s="97">
        <f t="shared" si="1"/>
        <v>0</v>
      </c>
      <c r="K72" s="59"/>
    </row>
    <row r="73" spans="1:11" ht="11.25" customHeight="1">
      <c r="A73" s="102" t="s">
        <v>242</v>
      </c>
      <c r="B73" s="102" t="s">
        <v>85</v>
      </c>
      <c r="C73" s="102" t="s">
        <v>243</v>
      </c>
      <c r="D73" s="109" t="s">
        <v>244</v>
      </c>
      <c r="E73" s="102" t="s">
        <v>136</v>
      </c>
      <c r="F73" s="105">
        <v>0.02</v>
      </c>
      <c r="G73" s="436">
        <v>0</v>
      </c>
      <c r="H73" s="436">
        <v>0</v>
      </c>
      <c r="I73" s="436">
        <v>0</v>
      </c>
      <c r="J73" s="97">
        <f t="shared" si="1"/>
        <v>0</v>
      </c>
      <c r="K73" s="59"/>
    </row>
    <row r="74" spans="1:11" ht="11.25" customHeight="1">
      <c r="A74" s="102" t="s">
        <v>245</v>
      </c>
      <c r="B74" s="102" t="s">
        <v>85</v>
      </c>
      <c r="C74" s="102" t="s">
        <v>246</v>
      </c>
      <c r="D74" s="109" t="s">
        <v>247</v>
      </c>
      <c r="E74" s="102" t="s">
        <v>149</v>
      </c>
      <c r="F74" s="105">
        <v>41.2</v>
      </c>
      <c r="G74" s="436">
        <v>0</v>
      </c>
      <c r="H74" s="436">
        <v>0</v>
      </c>
      <c r="I74" s="436">
        <v>0</v>
      </c>
      <c r="J74" s="97">
        <f t="shared" si="1"/>
        <v>0</v>
      </c>
      <c r="K74" s="59"/>
    </row>
    <row r="75" spans="1:11">
      <c r="K75" s="59"/>
    </row>
    <row r="76" spans="1:11" ht="14.25" customHeight="1">
      <c r="A76" s="80"/>
      <c r="B76" s="80" t="s">
        <v>85</v>
      </c>
      <c r="C76" s="98">
        <v>34</v>
      </c>
      <c r="D76" s="476" t="s">
        <v>248</v>
      </c>
      <c r="E76" s="476"/>
      <c r="F76" s="99"/>
      <c r="G76" s="99"/>
      <c r="H76" s="110" t="s">
        <v>90</v>
      </c>
      <c r="I76" s="110" t="s">
        <v>91</v>
      </c>
      <c r="J76" s="481">
        <f>SUM(J78:J92)</f>
        <v>0</v>
      </c>
      <c r="K76" s="59">
        <v>10</v>
      </c>
    </row>
    <row r="77" spans="1:11" ht="10.5" customHeight="1">
      <c r="A77" s="86"/>
      <c r="B77" s="86"/>
      <c r="C77" s="87"/>
      <c r="D77" s="88"/>
      <c r="E77" s="89" t="s">
        <v>77</v>
      </c>
      <c r="F77" s="90" t="s">
        <v>78</v>
      </c>
      <c r="G77" s="111" t="s">
        <v>79</v>
      </c>
      <c r="H77" s="115">
        <f>SUM(H78:H92)</f>
        <v>0</v>
      </c>
      <c r="I77" s="112">
        <f>SUM(I78:I92)</f>
        <v>0</v>
      </c>
      <c r="J77" s="481"/>
      <c r="K77" s="59"/>
    </row>
    <row r="78" spans="1:11" ht="11.25" customHeight="1">
      <c r="A78" s="117" t="s">
        <v>249</v>
      </c>
      <c r="B78" s="117" t="s">
        <v>85</v>
      </c>
      <c r="C78" s="117" t="s">
        <v>250</v>
      </c>
      <c r="D78" s="118" t="s">
        <v>251</v>
      </c>
      <c r="E78" s="104" t="s">
        <v>153</v>
      </c>
      <c r="F78" s="106">
        <v>1.27</v>
      </c>
      <c r="G78" s="436">
        <v>0</v>
      </c>
      <c r="H78" s="436">
        <v>0</v>
      </c>
      <c r="I78" s="436">
        <v>0</v>
      </c>
      <c r="J78" s="97">
        <f t="shared" ref="J78:J92" si="2">PRODUCT(F78:G78)</f>
        <v>0</v>
      </c>
      <c r="K78" s="59"/>
    </row>
    <row r="79" spans="1:11" ht="11.25" customHeight="1">
      <c r="A79" s="117" t="s">
        <v>252</v>
      </c>
      <c r="B79" s="117" t="s">
        <v>85</v>
      </c>
      <c r="C79" s="117" t="s">
        <v>253</v>
      </c>
      <c r="D79" s="118" t="s">
        <v>254</v>
      </c>
      <c r="E79" s="104" t="s">
        <v>208</v>
      </c>
      <c r="F79" s="106">
        <v>9</v>
      </c>
      <c r="G79" s="436">
        <v>0</v>
      </c>
      <c r="H79" s="436">
        <v>0</v>
      </c>
      <c r="I79" s="436">
        <v>0</v>
      </c>
      <c r="J79" s="97">
        <f t="shared" si="2"/>
        <v>0</v>
      </c>
      <c r="K79" s="59"/>
    </row>
    <row r="80" spans="1:11" ht="11.25" customHeight="1">
      <c r="A80" s="117" t="s">
        <v>255</v>
      </c>
      <c r="B80" s="117" t="s">
        <v>85</v>
      </c>
      <c r="C80" s="117" t="s">
        <v>256</v>
      </c>
      <c r="D80" s="118" t="s">
        <v>257</v>
      </c>
      <c r="E80" s="104" t="s">
        <v>153</v>
      </c>
      <c r="F80" s="106">
        <v>38.61</v>
      </c>
      <c r="G80" s="436">
        <v>0</v>
      </c>
      <c r="H80" s="436">
        <v>0</v>
      </c>
      <c r="I80" s="436">
        <v>0</v>
      </c>
      <c r="J80" s="97">
        <f t="shared" si="2"/>
        <v>0</v>
      </c>
      <c r="K80" s="59"/>
    </row>
    <row r="81" spans="1:11" ht="11.25" customHeight="1">
      <c r="A81" s="117" t="s">
        <v>258</v>
      </c>
      <c r="B81" s="117" t="s">
        <v>85</v>
      </c>
      <c r="C81" s="117" t="s">
        <v>259</v>
      </c>
      <c r="D81" s="118" t="s">
        <v>260</v>
      </c>
      <c r="E81" s="104" t="s">
        <v>153</v>
      </c>
      <c r="F81" s="106">
        <v>63.82</v>
      </c>
      <c r="G81" s="436">
        <v>0</v>
      </c>
      <c r="H81" s="436">
        <v>0</v>
      </c>
      <c r="I81" s="436">
        <v>0</v>
      </c>
      <c r="J81" s="97">
        <f t="shared" si="2"/>
        <v>0</v>
      </c>
      <c r="K81" s="59"/>
    </row>
    <row r="82" spans="1:11" ht="11.25" customHeight="1">
      <c r="A82" s="117" t="s">
        <v>261</v>
      </c>
      <c r="B82" s="117" t="s">
        <v>85</v>
      </c>
      <c r="C82" s="117" t="s">
        <v>262</v>
      </c>
      <c r="D82" s="118" t="s">
        <v>263</v>
      </c>
      <c r="E82" s="104" t="s">
        <v>153</v>
      </c>
      <c r="F82" s="106">
        <v>7.57</v>
      </c>
      <c r="G82" s="436">
        <v>0</v>
      </c>
      <c r="H82" s="436">
        <v>0</v>
      </c>
      <c r="I82" s="436">
        <v>0</v>
      </c>
      <c r="J82" s="97">
        <f t="shared" si="2"/>
        <v>0</v>
      </c>
      <c r="K82" s="59"/>
    </row>
    <row r="83" spans="1:11" ht="11.25" customHeight="1">
      <c r="A83" s="117" t="s">
        <v>264</v>
      </c>
      <c r="B83" s="117" t="s">
        <v>85</v>
      </c>
      <c r="C83" s="117" t="s">
        <v>265</v>
      </c>
      <c r="D83" s="118" t="s">
        <v>266</v>
      </c>
      <c r="E83" s="104" t="s">
        <v>153</v>
      </c>
      <c r="F83" s="106">
        <v>4.43</v>
      </c>
      <c r="G83" s="436">
        <v>0</v>
      </c>
      <c r="H83" s="436">
        <v>0</v>
      </c>
      <c r="I83" s="436">
        <v>0</v>
      </c>
      <c r="J83" s="97">
        <f t="shared" si="2"/>
        <v>0</v>
      </c>
      <c r="K83" s="59"/>
    </row>
    <row r="84" spans="1:11" ht="11.25" customHeight="1">
      <c r="A84" s="117" t="s">
        <v>267</v>
      </c>
      <c r="B84" s="117" t="s">
        <v>85</v>
      </c>
      <c r="C84" s="117" t="s">
        <v>250</v>
      </c>
      <c r="D84" s="118" t="s">
        <v>268</v>
      </c>
      <c r="E84" s="104" t="s">
        <v>153</v>
      </c>
      <c r="F84" s="106">
        <v>13.12</v>
      </c>
      <c r="G84" s="436">
        <v>0</v>
      </c>
      <c r="H84" s="436">
        <v>0</v>
      </c>
      <c r="I84" s="436">
        <v>0</v>
      </c>
      <c r="J84" s="97">
        <f t="shared" si="2"/>
        <v>0</v>
      </c>
      <c r="K84" s="59"/>
    </row>
    <row r="85" spans="1:11" ht="11.25" customHeight="1">
      <c r="A85" s="117" t="s">
        <v>269</v>
      </c>
      <c r="B85" s="117" t="s">
        <v>85</v>
      </c>
      <c r="C85" s="117" t="s">
        <v>270</v>
      </c>
      <c r="D85" s="118" t="s">
        <v>271</v>
      </c>
      <c r="E85" s="104" t="s">
        <v>153</v>
      </c>
      <c r="F85" s="106">
        <v>9.33</v>
      </c>
      <c r="G85" s="436">
        <v>0</v>
      </c>
      <c r="H85" s="436">
        <v>0</v>
      </c>
      <c r="I85" s="436">
        <v>0</v>
      </c>
      <c r="J85" s="97">
        <f t="shared" si="2"/>
        <v>0</v>
      </c>
      <c r="K85" s="59"/>
    </row>
    <row r="86" spans="1:11" ht="11.25" customHeight="1">
      <c r="A86" s="117" t="s">
        <v>272</v>
      </c>
      <c r="B86" s="117" t="s">
        <v>85</v>
      </c>
      <c r="C86" s="117" t="s">
        <v>273</v>
      </c>
      <c r="D86" s="118" t="s">
        <v>274</v>
      </c>
      <c r="E86" s="104" t="s">
        <v>153</v>
      </c>
      <c r="F86" s="106">
        <v>33.409999999999997</v>
      </c>
      <c r="G86" s="436">
        <v>0</v>
      </c>
      <c r="H86" s="436">
        <v>0</v>
      </c>
      <c r="I86" s="436">
        <v>0</v>
      </c>
      <c r="J86" s="97">
        <f t="shared" si="2"/>
        <v>0</v>
      </c>
      <c r="K86" s="59"/>
    </row>
    <row r="87" spans="1:11" ht="21" customHeight="1">
      <c r="A87" s="117" t="s">
        <v>275</v>
      </c>
      <c r="B87" s="117" t="s">
        <v>85</v>
      </c>
      <c r="C87" s="117" t="s">
        <v>276</v>
      </c>
      <c r="D87" s="118" t="s">
        <v>277</v>
      </c>
      <c r="E87" s="104" t="s">
        <v>153</v>
      </c>
      <c r="F87" s="106">
        <v>56.31</v>
      </c>
      <c r="G87" s="436">
        <v>0</v>
      </c>
      <c r="H87" s="436">
        <v>0</v>
      </c>
      <c r="I87" s="436">
        <v>0</v>
      </c>
      <c r="J87" s="97">
        <f t="shared" si="2"/>
        <v>0</v>
      </c>
      <c r="K87" s="59"/>
    </row>
    <row r="88" spans="1:11" ht="11.25" customHeight="1">
      <c r="A88" s="117" t="s">
        <v>278</v>
      </c>
      <c r="B88" s="117" t="s">
        <v>85</v>
      </c>
      <c r="C88" s="117" t="s">
        <v>279</v>
      </c>
      <c r="D88" s="118" t="s">
        <v>280</v>
      </c>
      <c r="E88" s="104" t="s">
        <v>153</v>
      </c>
      <c r="F88" s="106">
        <v>4.8</v>
      </c>
      <c r="G88" s="436">
        <v>0</v>
      </c>
      <c r="H88" s="436">
        <v>0</v>
      </c>
      <c r="I88" s="436">
        <v>0</v>
      </c>
      <c r="J88" s="97">
        <f t="shared" si="2"/>
        <v>0</v>
      </c>
      <c r="K88" s="59"/>
    </row>
    <row r="89" spans="1:11" ht="11.25" customHeight="1">
      <c r="A89" s="117" t="s">
        <v>281</v>
      </c>
      <c r="B89" s="117" t="s">
        <v>85</v>
      </c>
      <c r="C89" s="117" t="s">
        <v>282</v>
      </c>
      <c r="D89" s="118" t="s">
        <v>283</v>
      </c>
      <c r="E89" s="104" t="s">
        <v>153</v>
      </c>
      <c r="F89" s="106">
        <v>46.9</v>
      </c>
      <c r="G89" s="436">
        <v>0</v>
      </c>
      <c r="H89" s="436">
        <v>0</v>
      </c>
      <c r="I89" s="436">
        <v>0</v>
      </c>
      <c r="J89" s="97">
        <f t="shared" si="2"/>
        <v>0</v>
      </c>
      <c r="K89" s="59"/>
    </row>
    <row r="90" spans="1:11" ht="11.25" customHeight="1">
      <c r="A90" s="117" t="s">
        <v>284</v>
      </c>
      <c r="B90" s="117" t="s">
        <v>85</v>
      </c>
      <c r="C90" s="117" t="s">
        <v>285</v>
      </c>
      <c r="D90" s="118" t="s">
        <v>286</v>
      </c>
      <c r="E90" s="104" t="s">
        <v>153</v>
      </c>
      <c r="F90" s="106">
        <v>17.89</v>
      </c>
      <c r="G90" s="436">
        <v>0</v>
      </c>
      <c r="H90" s="436">
        <v>0</v>
      </c>
      <c r="I90" s="436">
        <v>0</v>
      </c>
      <c r="J90" s="97">
        <f t="shared" si="2"/>
        <v>0</v>
      </c>
      <c r="K90" s="59"/>
    </row>
    <row r="91" spans="1:11" ht="11.25" customHeight="1">
      <c r="A91" s="117" t="s">
        <v>287</v>
      </c>
      <c r="B91" s="117" t="s">
        <v>85</v>
      </c>
      <c r="C91" s="117" t="s">
        <v>288</v>
      </c>
      <c r="D91" s="118" t="s">
        <v>289</v>
      </c>
      <c r="E91" s="104" t="s">
        <v>153</v>
      </c>
      <c r="F91" s="106">
        <v>3.24</v>
      </c>
      <c r="G91" s="436">
        <v>0</v>
      </c>
      <c r="H91" s="436">
        <v>0</v>
      </c>
      <c r="I91" s="436">
        <v>0</v>
      </c>
      <c r="J91" s="97">
        <f t="shared" si="2"/>
        <v>0</v>
      </c>
      <c r="K91" s="59"/>
    </row>
    <row r="92" spans="1:11" ht="11.25" customHeight="1">
      <c r="A92" s="117" t="s">
        <v>290</v>
      </c>
      <c r="B92" s="117" t="s">
        <v>85</v>
      </c>
      <c r="C92" s="117" t="s">
        <v>291</v>
      </c>
      <c r="D92" s="118" t="s">
        <v>292</v>
      </c>
      <c r="E92" s="104" t="s">
        <v>153</v>
      </c>
      <c r="F92" s="106">
        <v>17.96</v>
      </c>
      <c r="G92" s="436">
        <v>0</v>
      </c>
      <c r="H92" s="436">
        <v>0</v>
      </c>
      <c r="I92" s="436">
        <v>0</v>
      </c>
      <c r="J92" s="97">
        <f t="shared" si="2"/>
        <v>0</v>
      </c>
      <c r="K92" s="59"/>
    </row>
    <row r="93" spans="1:11" ht="14.25" customHeight="1">
      <c r="A93" s="80"/>
      <c r="B93" s="80" t="s">
        <v>85</v>
      </c>
      <c r="C93" s="98">
        <v>41</v>
      </c>
      <c r="D93" s="476" t="s">
        <v>293</v>
      </c>
      <c r="E93" s="476"/>
      <c r="F93" s="99"/>
      <c r="G93" s="99"/>
      <c r="H93" s="110" t="s">
        <v>90</v>
      </c>
      <c r="I93" s="110" t="s">
        <v>91</v>
      </c>
      <c r="J93" s="481">
        <f>SUM(J95:J124)</f>
        <v>0</v>
      </c>
      <c r="K93" s="59">
        <v>11</v>
      </c>
    </row>
    <row r="94" spans="1:11" ht="12" customHeight="1">
      <c r="A94" s="86"/>
      <c r="B94" s="86"/>
      <c r="C94" s="87"/>
      <c r="D94" s="88"/>
      <c r="E94" s="89" t="s">
        <v>77</v>
      </c>
      <c r="F94" s="90" t="s">
        <v>78</v>
      </c>
      <c r="G94" s="111" t="s">
        <v>79</v>
      </c>
      <c r="H94" s="115">
        <f>SUM(H95:H124)</f>
        <v>0</v>
      </c>
      <c r="I94" s="112">
        <f>SUM(I95:I124)</f>
        <v>0</v>
      </c>
      <c r="J94" s="481"/>
      <c r="K94" s="59"/>
    </row>
    <row r="95" spans="1:11" ht="11.25" customHeight="1">
      <c r="A95" s="117" t="s">
        <v>294</v>
      </c>
      <c r="B95" s="117" t="s">
        <v>85</v>
      </c>
      <c r="C95" s="117" t="s">
        <v>295</v>
      </c>
      <c r="D95" s="119" t="s">
        <v>296</v>
      </c>
      <c r="E95" s="117" t="s">
        <v>136</v>
      </c>
      <c r="F95" s="120">
        <v>1.89</v>
      </c>
      <c r="G95" s="436">
        <v>0</v>
      </c>
      <c r="H95" s="436">
        <v>0</v>
      </c>
      <c r="I95" s="436">
        <v>0</v>
      </c>
      <c r="J95" s="97">
        <f t="shared" ref="J95:J124" si="3">PRODUCT(F95:G95)</f>
        <v>0</v>
      </c>
      <c r="K95" s="59"/>
    </row>
    <row r="96" spans="1:11" ht="11.25" customHeight="1">
      <c r="A96" s="117" t="s">
        <v>297</v>
      </c>
      <c r="B96" s="117" t="s">
        <v>85</v>
      </c>
      <c r="C96" s="117" t="s">
        <v>298</v>
      </c>
      <c r="D96" s="119" t="s">
        <v>299</v>
      </c>
      <c r="E96" s="117" t="s">
        <v>136</v>
      </c>
      <c r="F96" s="120">
        <v>1.62</v>
      </c>
      <c r="G96" s="436">
        <v>0</v>
      </c>
      <c r="H96" s="436">
        <v>0</v>
      </c>
      <c r="I96" s="436">
        <v>0</v>
      </c>
      <c r="J96" s="97">
        <f t="shared" si="3"/>
        <v>0</v>
      </c>
      <c r="K96" s="59"/>
    </row>
    <row r="97" spans="1:11" ht="11.25" customHeight="1">
      <c r="A97" s="117" t="s">
        <v>300</v>
      </c>
      <c r="B97" s="117" t="s">
        <v>85</v>
      </c>
      <c r="C97" s="117" t="s">
        <v>301</v>
      </c>
      <c r="D97" s="119" t="s">
        <v>302</v>
      </c>
      <c r="E97" s="117" t="s">
        <v>136</v>
      </c>
      <c r="F97" s="120">
        <v>2.04</v>
      </c>
      <c r="G97" s="436">
        <v>0</v>
      </c>
      <c r="H97" s="436">
        <v>0</v>
      </c>
      <c r="I97" s="436">
        <v>0</v>
      </c>
      <c r="J97" s="97">
        <f t="shared" si="3"/>
        <v>0</v>
      </c>
      <c r="K97" s="59"/>
    </row>
    <row r="98" spans="1:11" ht="11.25" customHeight="1">
      <c r="A98" s="117" t="s">
        <v>303</v>
      </c>
      <c r="B98" s="117" t="s">
        <v>85</v>
      </c>
      <c r="C98" s="117" t="s">
        <v>304</v>
      </c>
      <c r="D98" s="119" t="s">
        <v>305</v>
      </c>
      <c r="E98" s="117" t="s">
        <v>136</v>
      </c>
      <c r="F98" s="120">
        <v>0.95</v>
      </c>
      <c r="G98" s="436">
        <v>0</v>
      </c>
      <c r="H98" s="436">
        <v>0</v>
      </c>
      <c r="I98" s="436">
        <v>0</v>
      </c>
      <c r="J98" s="97">
        <f t="shared" si="3"/>
        <v>0</v>
      </c>
      <c r="K98" s="59"/>
    </row>
    <row r="99" spans="1:11" ht="11.25" customHeight="1">
      <c r="A99" s="117" t="s">
        <v>306</v>
      </c>
      <c r="B99" s="117" t="s">
        <v>85</v>
      </c>
      <c r="C99" s="117" t="s">
        <v>307</v>
      </c>
      <c r="D99" s="119" t="s">
        <v>308</v>
      </c>
      <c r="E99" s="117" t="s">
        <v>136</v>
      </c>
      <c r="F99" s="120">
        <v>0.2</v>
      </c>
      <c r="G99" s="436">
        <v>0</v>
      </c>
      <c r="H99" s="436">
        <v>0</v>
      </c>
      <c r="I99" s="436">
        <v>0</v>
      </c>
      <c r="J99" s="97">
        <f t="shared" si="3"/>
        <v>0</v>
      </c>
      <c r="K99" s="59"/>
    </row>
    <row r="100" spans="1:11" ht="11.25" customHeight="1">
      <c r="A100" s="117" t="s">
        <v>309</v>
      </c>
      <c r="B100" s="117" t="s">
        <v>85</v>
      </c>
      <c r="C100" s="117" t="s">
        <v>310</v>
      </c>
      <c r="D100" s="119" t="s">
        <v>311</v>
      </c>
      <c r="E100" s="117" t="s">
        <v>136</v>
      </c>
      <c r="F100" s="120">
        <v>0.06</v>
      </c>
      <c r="G100" s="436">
        <v>0</v>
      </c>
      <c r="H100" s="436">
        <v>0</v>
      </c>
      <c r="I100" s="436">
        <v>0</v>
      </c>
      <c r="J100" s="97">
        <f t="shared" si="3"/>
        <v>0</v>
      </c>
      <c r="K100" s="59"/>
    </row>
    <row r="101" spans="1:11" ht="11.25" customHeight="1">
      <c r="A101" s="117" t="s">
        <v>312</v>
      </c>
      <c r="B101" s="117" t="s">
        <v>85</v>
      </c>
      <c r="C101" s="117" t="s">
        <v>313</v>
      </c>
      <c r="D101" s="119" t="s">
        <v>314</v>
      </c>
      <c r="E101" s="117" t="s">
        <v>136</v>
      </c>
      <c r="F101" s="120">
        <v>0.55000000000000004</v>
      </c>
      <c r="G101" s="436">
        <v>0</v>
      </c>
      <c r="H101" s="436">
        <v>0</v>
      </c>
      <c r="I101" s="436">
        <v>0</v>
      </c>
      <c r="J101" s="97">
        <f t="shared" si="3"/>
        <v>0</v>
      </c>
      <c r="K101" s="59"/>
    </row>
    <row r="102" spans="1:11" ht="11.25" customHeight="1">
      <c r="A102" s="117" t="s">
        <v>315</v>
      </c>
      <c r="B102" s="117" t="s">
        <v>85</v>
      </c>
      <c r="C102" s="117" t="s">
        <v>316</v>
      </c>
      <c r="D102" s="119" t="s">
        <v>317</v>
      </c>
      <c r="E102" s="117" t="s">
        <v>149</v>
      </c>
      <c r="F102" s="120">
        <v>15.3</v>
      </c>
      <c r="G102" s="436">
        <v>0</v>
      </c>
      <c r="H102" s="436">
        <v>0</v>
      </c>
      <c r="I102" s="436">
        <v>0</v>
      </c>
      <c r="J102" s="97">
        <f t="shared" si="3"/>
        <v>0</v>
      </c>
      <c r="K102" s="59"/>
    </row>
    <row r="103" spans="1:11" ht="21" customHeight="1">
      <c r="A103" s="117" t="s">
        <v>318</v>
      </c>
      <c r="B103" s="117" t="s">
        <v>85</v>
      </c>
      <c r="C103" s="117" t="s">
        <v>319</v>
      </c>
      <c r="D103" s="119" t="s">
        <v>320</v>
      </c>
      <c r="E103" s="117" t="s">
        <v>153</v>
      </c>
      <c r="F103" s="120">
        <v>152.38</v>
      </c>
      <c r="G103" s="436">
        <v>0</v>
      </c>
      <c r="H103" s="436">
        <v>0</v>
      </c>
      <c r="I103" s="436">
        <v>0</v>
      </c>
      <c r="J103" s="97">
        <f t="shared" si="3"/>
        <v>0</v>
      </c>
      <c r="K103" s="59"/>
    </row>
    <row r="104" spans="1:11" ht="11.25" customHeight="1">
      <c r="A104" s="117" t="s">
        <v>321</v>
      </c>
      <c r="B104" s="117" t="s">
        <v>85</v>
      </c>
      <c r="C104" s="117" t="s">
        <v>322</v>
      </c>
      <c r="D104" s="119" t="s">
        <v>323</v>
      </c>
      <c r="E104" s="117" t="s">
        <v>100</v>
      </c>
      <c r="F104" s="120">
        <v>12.48</v>
      </c>
      <c r="G104" s="436">
        <v>0</v>
      </c>
      <c r="H104" s="436">
        <v>0</v>
      </c>
      <c r="I104" s="436">
        <v>0</v>
      </c>
      <c r="J104" s="97">
        <f t="shared" si="3"/>
        <v>0</v>
      </c>
      <c r="K104" s="59"/>
    </row>
    <row r="105" spans="1:11" ht="11.25" customHeight="1">
      <c r="A105" s="117" t="s">
        <v>324</v>
      </c>
      <c r="B105" s="117" t="s">
        <v>85</v>
      </c>
      <c r="C105" s="117" t="s">
        <v>325</v>
      </c>
      <c r="D105" s="119" t="s">
        <v>326</v>
      </c>
      <c r="E105" s="117" t="s">
        <v>136</v>
      </c>
      <c r="F105" s="120">
        <v>0.35</v>
      </c>
      <c r="G105" s="436">
        <v>0</v>
      </c>
      <c r="H105" s="436">
        <v>0</v>
      </c>
      <c r="I105" s="436">
        <v>0</v>
      </c>
      <c r="J105" s="97">
        <f t="shared" si="3"/>
        <v>0</v>
      </c>
      <c r="K105" s="59"/>
    </row>
    <row r="106" spans="1:11" ht="11.25" customHeight="1">
      <c r="A106" s="117" t="s">
        <v>327</v>
      </c>
      <c r="B106" s="117" t="s">
        <v>85</v>
      </c>
      <c r="C106" s="117" t="s">
        <v>328</v>
      </c>
      <c r="D106" s="119" t="s">
        <v>329</v>
      </c>
      <c r="E106" s="117" t="s">
        <v>208</v>
      </c>
      <c r="F106" s="120">
        <v>14</v>
      </c>
      <c r="G106" s="436">
        <v>0</v>
      </c>
      <c r="H106" s="436">
        <v>0</v>
      </c>
      <c r="I106" s="436">
        <v>0</v>
      </c>
      <c r="J106" s="97">
        <f t="shared" si="3"/>
        <v>0</v>
      </c>
      <c r="K106" s="59"/>
    </row>
    <row r="107" spans="1:11" ht="11.25" customHeight="1">
      <c r="A107" s="117" t="s">
        <v>330</v>
      </c>
      <c r="B107" s="117" t="s">
        <v>85</v>
      </c>
      <c r="C107" s="117" t="s">
        <v>331</v>
      </c>
      <c r="D107" s="119" t="s">
        <v>332</v>
      </c>
      <c r="E107" s="117" t="s">
        <v>149</v>
      </c>
      <c r="F107" s="120">
        <v>6.49</v>
      </c>
      <c r="G107" s="436">
        <v>0</v>
      </c>
      <c r="H107" s="436">
        <v>0</v>
      </c>
      <c r="I107" s="436">
        <v>0</v>
      </c>
      <c r="J107" s="97">
        <f t="shared" si="3"/>
        <v>0</v>
      </c>
      <c r="K107" s="59"/>
    </row>
    <row r="108" spans="1:11" ht="11.25" customHeight="1">
      <c r="A108" s="117" t="s">
        <v>333</v>
      </c>
      <c r="B108" s="117" t="s">
        <v>85</v>
      </c>
      <c r="C108" s="117" t="s">
        <v>334</v>
      </c>
      <c r="D108" s="119" t="s">
        <v>335</v>
      </c>
      <c r="E108" s="117" t="s">
        <v>149</v>
      </c>
      <c r="F108" s="120">
        <v>6.49</v>
      </c>
      <c r="G108" s="436">
        <v>0</v>
      </c>
      <c r="H108" s="436">
        <v>0</v>
      </c>
      <c r="I108" s="436">
        <v>0</v>
      </c>
      <c r="J108" s="97">
        <f t="shared" si="3"/>
        <v>0</v>
      </c>
      <c r="K108" s="59"/>
    </row>
    <row r="109" spans="1:11" ht="11.25" customHeight="1">
      <c r="A109" s="117" t="s">
        <v>336</v>
      </c>
      <c r="B109" s="117" t="s">
        <v>85</v>
      </c>
      <c r="C109" s="117" t="s">
        <v>337</v>
      </c>
      <c r="D109" s="119" t="s">
        <v>338</v>
      </c>
      <c r="E109" s="117" t="s">
        <v>100</v>
      </c>
      <c r="F109" s="120">
        <v>4.87</v>
      </c>
      <c r="G109" s="436">
        <v>0</v>
      </c>
      <c r="H109" s="436">
        <v>0</v>
      </c>
      <c r="I109" s="436">
        <v>0</v>
      </c>
      <c r="J109" s="97">
        <f t="shared" si="3"/>
        <v>0</v>
      </c>
      <c r="K109" s="59"/>
    </row>
    <row r="110" spans="1:11" ht="11.25" customHeight="1">
      <c r="A110" s="117" t="s">
        <v>339</v>
      </c>
      <c r="B110" s="117" t="s">
        <v>85</v>
      </c>
      <c r="C110" s="117" t="s">
        <v>340</v>
      </c>
      <c r="D110" s="119" t="s">
        <v>187</v>
      </c>
      <c r="E110" s="117" t="s">
        <v>188</v>
      </c>
      <c r="F110" s="120">
        <v>8</v>
      </c>
      <c r="G110" s="436">
        <v>0</v>
      </c>
      <c r="H110" s="120"/>
      <c r="I110" s="436">
        <v>0</v>
      </c>
      <c r="J110" s="97">
        <f t="shared" si="3"/>
        <v>0</v>
      </c>
      <c r="K110" s="59"/>
    </row>
    <row r="111" spans="1:11" ht="11.25" customHeight="1">
      <c r="A111" s="117" t="s">
        <v>341</v>
      </c>
      <c r="B111" s="117" t="s">
        <v>85</v>
      </c>
      <c r="C111" s="117" t="s">
        <v>342</v>
      </c>
      <c r="D111" s="119" t="s">
        <v>343</v>
      </c>
      <c r="E111" s="117" t="s">
        <v>153</v>
      </c>
      <c r="F111" s="120">
        <v>0.75</v>
      </c>
      <c r="G111" s="436">
        <v>0</v>
      </c>
      <c r="H111" s="436">
        <v>0</v>
      </c>
      <c r="I111" s="436">
        <v>0</v>
      </c>
      <c r="J111" s="97">
        <f t="shared" si="3"/>
        <v>0</v>
      </c>
      <c r="K111" s="59"/>
    </row>
    <row r="112" spans="1:11" ht="11.25" customHeight="1">
      <c r="A112" s="117" t="s">
        <v>344</v>
      </c>
      <c r="B112" s="117" t="s">
        <v>85</v>
      </c>
      <c r="C112" s="117" t="s">
        <v>345</v>
      </c>
      <c r="D112" s="119" t="s">
        <v>346</v>
      </c>
      <c r="E112" s="117" t="s">
        <v>153</v>
      </c>
      <c r="F112" s="120">
        <v>0.75</v>
      </c>
      <c r="G112" s="436">
        <v>0</v>
      </c>
      <c r="H112" s="436">
        <v>0</v>
      </c>
      <c r="I112" s="436">
        <v>0</v>
      </c>
      <c r="J112" s="97">
        <f t="shared" si="3"/>
        <v>0</v>
      </c>
      <c r="K112" s="59"/>
    </row>
    <row r="113" spans="1:11" ht="11.25" customHeight="1">
      <c r="A113" s="117" t="s">
        <v>347</v>
      </c>
      <c r="B113" s="117" t="s">
        <v>85</v>
      </c>
      <c r="C113" s="117" t="s">
        <v>348</v>
      </c>
      <c r="D113" s="119" t="s">
        <v>349</v>
      </c>
      <c r="E113" s="117" t="s">
        <v>136</v>
      </c>
      <c r="F113" s="120">
        <v>0.22</v>
      </c>
      <c r="G113" s="436">
        <v>0</v>
      </c>
      <c r="H113" s="436">
        <v>0</v>
      </c>
      <c r="I113" s="436">
        <v>0</v>
      </c>
      <c r="J113" s="97">
        <f t="shared" si="3"/>
        <v>0</v>
      </c>
      <c r="K113" s="59"/>
    </row>
    <row r="114" spans="1:11" ht="11.25" customHeight="1">
      <c r="A114" s="117" t="s">
        <v>350</v>
      </c>
      <c r="B114" s="117" t="s">
        <v>85</v>
      </c>
      <c r="C114" s="117" t="s">
        <v>351</v>
      </c>
      <c r="D114" s="119" t="s">
        <v>352</v>
      </c>
      <c r="E114" s="117" t="s">
        <v>153</v>
      </c>
      <c r="F114" s="120">
        <v>32.4</v>
      </c>
      <c r="G114" s="436">
        <v>0</v>
      </c>
      <c r="H114" s="436">
        <v>0</v>
      </c>
      <c r="I114" s="436">
        <v>0</v>
      </c>
      <c r="J114" s="97">
        <f t="shared" si="3"/>
        <v>0</v>
      </c>
      <c r="K114" s="59"/>
    </row>
    <row r="115" spans="1:11" ht="20.25" customHeight="1">
      <c r="A115" s="117" t="s">
        <v>353</v>
      </c>
      <c r="B115" s="117" t="s">
        <v>85</v>
      </c>
      <c r="C115" s="117" t="s">
        <v>351</v>
      </c>
      <c r="D115" s="119" t="s">
        <v>354</v>
      </c>
      <c r="E115" s="117" t="s">
        <v>153</v>
      </c>
      <c r="F115" s="120">
        <v>56.04</v>
      </c>
      <c r="G115" s="436">
        <v>0</v>
      </c>
      <c r="H115" s="436">
        <v>0</v>
      </c>
      <c r="I115" s="436">
        <v>0</v>
      </c>
      <c r="J115" s="97">
        <f t="shared" si="3"/>
        <v>0</v>
      </c>
      <c r="K115" s="59"/>
    </row>
    <row r="116" spans="1:11" ht="11.25" customHeight="1">
      <c r="A116" s="117" t="s">
        <v>355</v>
      </c>
      <c r="B116" s="117" t="s">
        <v>85</v>
      </c>
      <c r="C116" s="117" t="s">
        <v>356</v>
      </c>
      <c r="D116" s="119" t="s">
        <v>357</v>
      </c>
      <c r="E116" s="117" t="s">
        <v>153</v>
      </c>
      <c r="F116" s="120">
        <v>8.8699999999999992</v>
      </c>
      <c r="G116" s="436">
        <v>0</v>
      </c>
      <c r="H116" s="436">
        <v>0</v>
      </c>
      <c r="I116" s="436">
        <v>0</v>
      </c>
      <c r="J116" s="97">
        <f t="shared" si="3"/>
        <v>0</v>
      </c>
      <c r="K116" s="59"/>
    </row>
    <row r="117" spans="1:11" ht="11.25" customHeight="1">
      <c r="A117" s="117" t="s">
        <v>358</v>
      </c>
      <c r="B117" s="117" t="s">
        <v>85</v>
      </c>
      <c r="C117" s="117" t="s">
        <v>356</v>
      </c>
      <c r="D117" s="119" t="s">
        <v>359</v>
      </c>
      <c r="E117" s="117" t="s">
        <v>153</v>
      </c>
      <c r="F117" s="120">
        <v>4.22</v>
      </c>
      <c r="G117" s="436">
        <v>0</v>
      </c>
      <c r="H117" s="436">
        <v>0</v>
      </c>
      <c r="I117" s="436">
        <v>0</v>
      </c>
      <c r="J117" s="97">
        <f t="shared" si="3"/>
        <v>0</v>
      </c>
      <c r="K117" s="59"/>
    </row>
    <row r="118" spans="1:11" ht="11.25" customHeight="1">
      <c r="A118" s="117" t="s">
        <v>360</v>
      </c>
      <c r="B118" s="117" t="s">
        <v>85</v>
      </c>
      <c r="C118" s="117" t="s">
        <v>361</v>
      </c>
      <c r="D118" s="119" t="s">
        <v>362</v>
      </c>
      <c r="E118" s="117" t="s">
        <v>153</v>
      </c>
      <c r="F118" s="120">
        <v>17.170000000000002</v>
      </c>
      <c r="G118" s="436">
        <v>0</v>
      </c>
      <c r="H118" s="436">
        <v>0</v>
      </c>
      <c r="I118" s="436">
        <v>0</v>
      </c>
      <c r="J118" s="97">
        <f t="shared" si="3"/>
        <v>0</v>
      </c>
      <c r="K118" s="59"/>
    </row>
    <row r="119" spans="1:11" ht="11.25" customHeight="1">
      <c r="A119" s="117" t="s">
        <v>363</v>
      </c>
      <c r="B119" s="117" t="s">
        <v>85</v>
      </c>
      <c r="C119" s="117" t="s">
        <v>364</v>
      </c>
      <c r="D119" s="119" t="s">
        <v>365</v>
      </c>
      <c r="E119" s="117" t="s">
        <v>153</v>
      </c>
      <c r="F119" s="120">
        <v>7.22</v>
      </c>
      <c r="G119" s="436">
        <v>0</v>
      </c>
      <c r="H119" s="120"/>
      <c r="I119" s="436">
        <v>0</v>
      </c>
      <c r="J119" s="97">
        <f t="shared" si="3"/>
        <v>0</v>
      </c>
      <c r="K119" s="59"/>
    </row>
    <row r="120" spans="1:11" ht="11.25" customHeight="1">
      <c r="A120" s="117" t="s">
        <v>366</v>
      </c>
      <c r="B120" s="117" t="s">
        <v>85</v>
      </c>
      <c r="C120" s="117" t="s">
        <v>367</v>
      </c>
      <c r="D120" s="119" t="s">
        <v>368</v>
      </c>
      <c r="E120" s="117" t="s">
        <v>153</v>
      </c>
      <c r="F120" s="120">
        <v>39.9</v>
      </c>
      <c r="G120" s="436">
        <v>0</v>
      </c>
      <c r="H120" s="120"/>
      <c r="I120" s="436">
        <v>0</v>
      </c>
      <c r="J120" s="97">
        <f t="shared" si="3"/>
        <v>0</v>
      </c>
      <c r="K120" s="59"/>
    </row>
    <row r="121" spans="1:11" ht="11.25" customHeight="1">
      <c r="A121" s="117" t="s">
        <v>369</v>
      </c>
      <c r="B121" s="117" t="s">
        <v>85</v>
      </c>
      <c r="C121" s="117" t="s">
        <v>370</v>
      </c>
      <c r="D121" s="119" t="s">
        <v>371</v>
      </c>
      <c r="E121" s="117" t="s">
        <v>153</v>
      </c>
      <c r="F121" s="120">
        <v>19.239999999999998</v>
      </c>
      <c r="G121" s="436">
        <v>0</v>
      </c>
      <c r="H121" s="120"/>
      <c r="I121" s="436">
        <v>0</v>
      </c>
      <c r="J121" s="97">
        <f t="shared" si="3"/>
        <v>0</v>
      </c>
      <c r="K121" s="59"/>
    </row>
    <row r="122" spans="1:11" ht="11.25" customHeight="1">
      <c r="A122" s="117" t="s">
        <v>372</v>
      </c>
      <c r="B122" s="117" t="s">
        <v>85</v>
      </c>
      <c r="C122" s="117" t="s">
        <v>373</v>
      </c>
      <c r="D122" s="119" t="s">
        <v>374</v>
      </c>
      <c r="E122" s="117" t="s">
        <v>153</v>
      </c>
      <c r="F122" s="120">
        <v>75.16</v>
      </c>
      <c r="G122" s="436">
        <v>0</v>
      </c>
      <c r="H122" s="436">
        <v>0</v>
      </c>
      <c r="I122" s="436">
        <v>0</v>
      </c>
      <c r="J122" s="97">
        <f t="shared" si="3"/>
        <v>0</v>
      </c>
      <c r="K122" s="59"/>
    </row>
    <row r="123" spans="1:11" ht="11.25" customHeight="1">
      <c r="A123" s="117" t="s">
        <v>375</v>
      </c>
      <c r="B123" s="117" t="s">
        <v>85</v>
      </c>
      <c r="C123" s="117" t="s">
        <v>376</v>
      </c>
      <c r="D123" s="119" t="s">
        <v>377</v>
      </c>
      <c r="E123" s="117" t="s">
        <v>149</v>
      </c>
      <c r="F123" s="120">
        <v>40.4</v>
      </c>
      <c r="G123" s="436">
        <v>0</v>
      </c>
      <c r="H123" s="436">
        <v>0</v>
      </c>
      <c r="I123" s="436">
        <v>0</v>
      </c>
      <c r="J123" s="97">
        <f t="shared" si="3"/>
        <v>0</v>
      </c>
      <c r="K123" s="59"/>
    </row>
    <row r="124" spans="1:11" ht="11.25" customHeight="1">
      <c r="A124" s="117" t="s">
        <v>378</v>
      </c>
      <c r="B124" s="117" t="s">
        <v>85</v>
      </c>
      <c r="C124" s="117" t="s">
        <v>379</v>
      </c>
      <c r="D124" s="119" t="s">
        <v>380</v>
      </c>
      <c r="E124" s="117" t="s">
        <v>149</v>
      </c>
      <c r="F124" s="120">
        <v>40.4</v>
      </c>
      <c r="G124" s="436">
        <v>0</v>
      </c>
      <c r="H124" s="120"/>
      <c r="I124" s="436">
        <v>0</v>
      </c>
      <c r="J124" s="97">
        <f t="shared" si="3"/>
        <v>0</v>
      </c>
      <c r="K124" s="59"/>
    </row>
    <row r="125" spans="1:11" ht="14.25" customHeight="1">
      <c r="A125" s="80"/>
      <c r="B125" s="80" t="s">
        <v>85</v>
      </c>
      <c r="C125" s="98">
        <v>43</v>
      </c>
      <c r="D125" s="476" t="s">
        <v>381</v>
      </c>
      <c r="E125" s="476"/>
      <c r="F125" s="99"/>
      <c r="G125" s="99"/>
      <c r="H125" s="110" t="s">
        <v>90</v>
      </c>
      <c r="I125" s="110" t="s">
        <v>91</v>
      </c>
      <c r="J125" s="481">
        <f>SUM(J127:J129)</f>
        <v>0</v>
      </c>
      <c r="K125" s="59">
        <v>12</v>
      </c>
    </row>
    <row r="126" spans="1:11" ht="10.5" customHeight="1">
      <c r="A126" s="86"/>
      <c r="B126" s="86"/>
      <c r="C126" s="87"/>
      <c r="D126" s="88"/>
      <c r="E126" s="89" t="s">
        <v>77</v>
      </c>
      <c r="F126" s="90" t="s">
        <v>78</v>
      </c>
      <c r="G126" s="111" t="s">
        <v>79</v>
      </c>
      <c r="H126" s="115">
        <f>SUM(H127:H129)</f>
        <v>0</v>
      </c>
      <c r="I126" s="112">
        <f>SUM(I127:I129)</f>
        <v>0</v>
      </c>
      <c r="J126" s="481"/>
      <c r="K126" s="59"/>
    </row>
    <row r="127" spans="1:11" ht="11.25" customHeight="1">
      <c r="A127" s="102" t="s">
        <v>382</v>
      </c>
      <c r="B127" s="102" t="s">
        <v>85</v>
      </c>
      <c r="C127" s="102" t="s">
        <v>383</v>
      </c>
      <c r="D127" s="109" t="s">
        <v>384</v>
      </c>
      <c r="E127" s="104" t="s">
        <v>149</v>
      </c>
      <c r="F127" s="106">
        <v>23.4</v>
      </c>
      <c r="G127" s="436">
        <v>0</v>
      </c>
      <c r="H127" s="436">
        <v>0</v>
      </c>
      <c r="I127" s="436">
        <v>0</v>
      </c>
      <c r="J127" s="97">
        <f>PRODUCT(F127:G127)</f>
        <v>0</v>
      </c>
      <c r="K127" s="59"/>
    </row>
    <row r="128" spans="1:11" ht="11.25" customHeight="1">
      <c r="A128" s="102" t="s">
        <v>385</v>
      </c>
      <c r="B128" s="102" t="s">
        <v>85</v>
      </c>
      <c r="C128" s="102" t="s">
        <v>386</v>
      </c>
      <c r="D128" s="109" t="s">
        <v>387</v>
      </c>
      <c r="E128" s="104" t="s">
        <v>153</v>
      </c>
      <c r="F128" s="106">
        <v>10.54</v>
      </c>
      <c r="G128" s="436">
        <v>0</v>
      </c>
      <c r="H128" s="436">
        <v>0</v>
      </c>
      <c r="I128" s="436">
        <v>0</v>
      </c>
      <c r="J128" s="97">
        <f>PRODUCT(F128:G128)</f>
        <v>0</v>
      </c>
      <c r="K128" s="59"/>
    </row>
    <row r="129" spans="1:11" ht="11.25" customHeight="1">
      <c r="A129" s="102" t="s">
        <v>388</v>
      </c>
      <c r="B129" s="102" t="s">
        <v>85</v>
      </c>
      <c r="C129" s="102" t="s">
        <v>389</v>
      </c>
      <c r="D129" s="109" t="s">
        <v>390</v>
      </c>
      <c r="E129" s="104" t="s">
        <v>153</v>
      </c>
      <c r="F129" s="106">
        <v>10.54</v>
      </c>
      <c r="G129" s="436">
        <v>0</v>
      </c>
      <c r="H129" s="106"/>
      <c r="I129" s="436">
        <v>0</v>
      </c>
      <c r="J129" s="97">
        <f>PRODUCT(F129:G129)</f>
        <v>0</v>
      </c>
      <c r="K129" s="59"/>
    </row>
    <row r="130" spans="1:11" ht="14.25" customHeight="1">
      <c r="A130" s="80"/>
      <c r="B130" s="80" t="s">
        <v>85</v>
      </c>
      <c r="C130" s="98">
        <v>60</v>
      </c>
      <c r="D130" s="476" t="s">
        <v>391</v>
      </c>
      <c r="E130" s="476"/>
      <c r="F130" s="99"/>
      <c r="G130" s="99"/>
      <c r="H130" s="110" t="s">
        <v>90</v>
      </c>
      <c r="I130" s="110" t="s">
        <v>91</v>
      </c>
      <c r="J130" s="477">
        <f>SUM(J132)</f>
        <v>0</v>
      </c>
      <c r="K130" s="59">
        <v>13</v>
      </c>
    </row>
    <row r="131" spans="1:11">
      <c r="A131" s="86"/>
      <c r="B131" s="86"/>
      <c r="C131" s="87"/>
      <c r="D131" s="88"/>
      <c r="E131" s="89" t="s">
        <v>77</v>
      </c>
      <c r="F131" s="90" t="s">
        <v>78</v>
      </c>
      <c r="G131" s="111" t="s">
        <v>79</v>
      </c>
      <c r="H131" s="111">
        <f>SUM(H132)</f>
        <v>0</v>
      </c>
      <c r="I131" s="112">
        <f>SUM(I132)</f>
        <v>0</v>
      </c>
      <c r="J131" s="477"/>
      <c r="K131" s="59"/>
    </row>
    <row r="132" spans="1:11" ht="11.25" customHeight="1">
      <c r="A132" s="102" t="s">
        <v>392</v>
      </c>
      <c r="B132" s="102" t="s">
        <v>85</v>
      </c>
      <c r="C132" s="102" t="s">
        <v>393</v>
      </c>
      <c r="D132" s="109" t="s">
        <v>394</v>
      </c>
      <c r="E132" s="104" t="s">
        <v>153</v>
      </c>
      <c r="F132" s="106">
        <v>23.6</v>
      </c>
      <c r="G132" s="436">
        <v>0</v>
      </c>
      <c r="H132" s="106"/>
      <c r="I132" s="436">
        <v>0</v>
      </c>
      <c r="J132" s="97">
        <f>PRODUCT(F132:G132)</f>
        <v>0</v>
      </c>
      <c r="K132" s="59"/>
    </row>
    <row r="133" spans="1:11" ht="14.25" customHeight="1">
      <c r="A133" s="80"/>
      <c r="B133" s="80" t="s">
        <v>85</v>
      </c>
      <c r="C133" s="98">
        <v>61</v>
      </c>
      <c r="D133" s="476" t="s">
        <v>395</v>
      </c>
      <c r="E133" s="476"/>
      <c r="F133" s="99"/>
      <c r="G133" s="83"/>
      <c r="H133" s="84" t="s">
        <v>90</v>
      </c>
      <c r="I133" s="84" t="s">
        <v>91</v>
      </c>
      <c r="J133" s="480">
        <f>SUM(J135:J138)</f>
        <v>0</v>
      </c>
      <c r="K133" s="59">
        <v>14</v>
      </c>
    </row>
    <row r="134" spans="1:11" ht="10.5" customHeight="1">
      <c r="A134" s="121"/>
      <c r="B134" s="121"/>
      <c r="C134" s="81"/>
      <c r="D134" s="82"/>
      <c r="E134" s="122" t="s">
        <v>77</v>
      </c>
      <c r="F134" s="123" t="s">
        <v>78</v>
      </c>
      <c r="G134" s="91" t="s">
        <v>79</v>
      </c>
      <c r="H134" s="101">
        <f>SUM(H135:H138)</f>
        <v>0</v>
      </c>
      <c r="I134" s="101">
        <f>SUM(I135:I138)</f>
        <v>0</v>
      </c>
      <c r="J134" s="480"/>
      <c r="K134" s="59"/>
    </row>
    <row r="135" spans="1:11" ht="11.25" customHeight="1">
      <c r="A135" s="102" t="s">
        <v>396</v>
      </c>
      <c r="B135" s="102" t="s">
        <v>85</v>
      </c>
      <c r="C135" s="102" t="s">
        <v>397</v>
      </c>
      <c r="D135" s="109" t="s">
        <v>398</v>
      </c>
      <c r="E135" s="104" t="s">
        <v>153</v>
      </c>
      <c r="F135" s="106">
        <v>5.5</v>
      </c>
      <c r="G135" s="436">
        <v>0</v>
      </c>
      <c r="H135" s="436">
        <v>0</v>
      </c>
      <c r="I135" s="436">
        <v>0</v>
      </c>
      <c r="J135" s="97">
        <f>PRODUCT(F135:G135)</f>
        <v>0</v>
      </c>
      <c r="K135" s="59"/>
    </row>
    <row r="136" spans="1:11" ht="11.25" customHeight="1">
      <c r="A136" s="102" t="s">
        <v>399</v>
      </c>
      <c r="B136" s="102" t="s">
        <v>85</v>
      </c>
      <c r="C136" s="102" t="s">
        <v>400</v>
      </c>
      <c r="D136" s="109" t="s">
        <v>401</v>
      </c>
      <c r="E136" s="104" t="s">
        <v>153</v>
      </c>
      <c r="F136" s="106">
        <v>158.30000000000001</v>
      </c>
      <c r="G136" s="436">
        <v>0</v>
      </c>
      <c r="H136" s="436">
        <v>0</v>
      </c>
      <c r="I136" s="436">
        <v>0</v>
      </c>
      <c r="J136" s="97">
        <f>PRODUCT(F136:G136)</f>
        <v>0</v>
      </c>
      <c r="K136" s="59"/>
    </row>
    <row r="137" spans="1:11" ht="11.25" customHeight="1">
      <c r="A137" s="102" t="s">
        <v>402</v>
      </c>
      <c r="B137" s="102" t="s">
        <v>85</v>
      </c>
      <c r="C137" s="102" t="s">
        <v>400</v>
      </c>
      <c r="D137" s="109" t="s">
        <v>403</v>
      </c>
      <c r="E137" s="104" t="s">
        <v>153</v>
      </c>
      <c r="F137" s="106">
        <v>17</v>
      </c>
      <c r="G137" s="436">
        <v>0</v>
      </c>
      <c r="H137" s="436">
        <v>0</v>
      </c>
      <c r="I137" s="436">
        <v>0</v>
      </c>
      <c r="J137" s="97">
        <f>PRODUCT(F137:G137)</f>
        <v>0</v>
      </c>
      <c r="K137" s="59"/>
    </row>
    <row r="138" spans="1:11" ht="11.25" customHeight="1">
      <c r="A138" s="102" t="s">
        <v>404</v>
      </c>
      <c r="B138" s="102" t="s">
        <v>85</v>
      </c>
      <c r="C138" s="102" t="s">
        <v>405</v>
      </c>
      <c r="D138" s="109" t="s">
        <v>406</v>
      </c>
      <c r="E138" s="104" t="s">
        <v>153</v>
      </c>
      <c r="F138" s="106">
        <v>26.79</v>
      </c>
      <c r="G138" s="436">
        <v>0</v>
      </c>
      <c r="H138" s="436">
        <v>0</v>
      </c>
      <c r="I138" s="436">
        <v>0</v>
      </c>
      <c r="J138" s="97">
        <f>PRODUCT(F138:G138)</f>
        <v>0</v>
      </c>
      <c r="K138" s="59"/>
    </row>
    <row r="139" spans="1:11" ht="14.25" customHeight="1">
      <c r="A139" s="80"/>
      <c r="B139" s="80" t="s">
        <v>85</v>
      </c>
      <c r="C139" s="98">
        <v>62</v>
      </c>
      <c r="D139" s="476" t="s">
        <v>407</v>
      </c>
      <c r="E139" s="476"/>
      <c r="F139" s="99"/>
      <c r="G139" s="83"/>
      <c r="H139" s="84" t="s">
        <v>90</v>
      </c>
      <c r="I139" s="84" t="s">
        <v>91</v>
      </c>
      <c r="J139" s="480">
        <f>SUM(J141:J149)</f>
        <v>0</v>
      </c>
      <c r="K139" s="59">
        <v>15</v>
      </c>
    </row>
    <row r="140" spans="1:11" ht="9.75" customHeight="1">
      <c r="A140" s="121"/>
      <c r="B140" s="121"/>
      <c r="C140" s="81"/>
      <c r="D140" s="82"/>
      <c r="E140" s="122" t="s">
        <v>77</v>
      </c>
      <c r="F140" s="123" t="s">
        <v>78</v>
      </c>
      <c r="G140" s="91" t="s">
        <v>79</v>
      </c>
      <c r="H140" s="101">
        <f>SUM(H141:H149)</f>
        <v>0</v>
      </c>
      <c r="I140" s="101">
        <f>SUM(I141:I149)</f>
        <v>0</v>
      </c>
      <c r="J140" s="480"/>
      <c r="K140" s="59"/>
    </row>
    <row r="141" spans="1:11" ht="11.25" customHeight="1">
      <c r="A141" s="117" t="s">
        <v>408</v>
      </c>
      <c r="B141" s="117" t="s">
        <v>85</v>
      </c>
      <c r="C141" s="117" t="s">
        <v>409</v>
      </c>
      <c r="D141" s="118" t="s">
        <v>410</v>
      </c>
      <c r="E141" s="104" t="s">
        <v>149</v>
      </c>
      <c r="F141" s="106">
        <v>108.98</v>
      </c>
      <c r="G141" s="436">
        <v>0</v>
      </c>
      <c r="H141" s="436">
        <v>0</v>
      </c>
      <c r="I141" s="436">
        <v>0</v>
      </c>
      <c r="J141" s="97">
        <f t="shared" ref="J141:J149" si="4">PRODUCT(F141:G141)</f>
        <v>0</v>
      </c>
      <c r="K141" s="59"/>
    </row>
    <row r="142" spans="1:11" ht="11.25" customHeight="1">
      <c r="A142" s="117" t="s">
        <v>411</v>
      </c>
      <c r="B142" s="117" t="s">
        <v>85</v>
      </c>
      <c r="C142" s="117" t="s">
        <v>412</v>
      </c>
      <c r="D142" s="118" t="s">
        <v>413</v>
      </c>
      <c r="E142" s="104" t="s">
        <v>153</v>
      </c>
      <c r="F142" s="106">
        <v>32.61</v>
      </c>
      <c r="G142" s="436">
        <v>0</v>
      </c>
      <c r="H142" s="436">
        <v>0</v>
      </c>
      <c r="I142" s="436">
        <v>0</v>
      </c>
      <c r="J142" s="97">
        <f t="shared" si="4"/>
        <v>0</v>
      </c>
      <c r="K142" s="59"/>
    </row>
    <row r="143" spans="1:11" ht="11.25" customHeight="1">
      <c r="A143" s="117" t="s">
        <v>414</v>
      </c>
      <c r="B143" s="117" t="s">
        <v>85</v>
      </c>
      <c r="C143" s="117" t="s">
        <v>415</v>
      </c>
      <c r="D143" s="118" t="s">
        <v>416</v>
      </c>
      <c r="E143" s="104" t="s">
        <v>153</v>
      </c>
      <c r="F143" s="106">
        <v>171.95</v>
      </c>
      <c r="G143" s="436">
        <v>0</v>
      </c>
      <c r="H143" s="436">
        <v>0</v>
      </c>
      <c r="I143" s="436">
        <v>0</v>
      </c>
      <c r="J143" s="97">
        <f t="shared" si="4"/>
        <v>0</v>
      </c>
      <c r="K143" s="59"/>
    </row>
    <row r="144" spans="1:11" ht="11.25" customHeight="1">
      <c r="A144" s="117" t="s">
        <v>417</v>
      </c>
      <c r="B144" s="117" t="s">
        <v>85</v>
      </c>
      <c r="C144" s="117" t="s">
        <v>418</v>
      </c>
      <c r="D144" s="118" t="s">
        <v>419</v>
      </c>
      <c r="E144" s="104" t="s">
        <v>153</v>
      </c>
      <c r="F144" s="106">
        <v>163.69999999999999</v>
      </c>
      <c r="G144" s="436">
        <v>0</v>
      </c>
      <c r="H144" s="436">
        <v>0</v>
      </c>
      <c r="I144" s="436">
        <v>0</v>
      </c>
      <c r="J144" s="97">
        <f t="shared" si="4"/>
        <v>0</v>
      </c>
      <c r="K144" s="59"/>
    </row>
    <row r="145" spans="1:11" ht="11.25" customHeight="1">
      <c r="A145" s="117" t="s">
        <v>420</v>
      </c>
      <c r="B145" s="117" t="s">
        <v>85</v>
      </c>
      <c r="C145" s="117" t="s">
        <v>421</v>
      </c>
      <c r="D145" s="118" t="s">
        <v>422</v>
      </c>
      <c r="E145" s="104" t="s">
        <v>153</v>
      </c>
      <c r="F145" s="106">
        <v>26.79</v>
      </c>
      <c r="G145" s="436">
        <v>0</v>
      </c>
      <c r="H145" s="436">
        <v>0</v>
      </c>
      <c r="I145" s="436">
        <v>0</v>
      </c>
      <c r="J145" s="97">
        <f t="shared" si="4"/>
        <v>0</v>
      </c>
      <c r="K145" s="59"/>
    </row>
    <row r="146" spans="1:11" ht="11.25" customHeight="1">
      <c r="A146" s="117" t="s">
        <v>423</v>
      </c>
      <c r="B146" s="117" t="s">
        <v>85</v>
      </c>
      <c r="C146" s="117" t="s">
        <v>424</v>
      </c>
      <c r="D146" s="118" t="s">
        <v>425</v>
      </c>
      <c r="E146" s="104" t="s">
        <v>153</v>
      </c>
      <c r="F146" s="106">
        <v>242.4</v>
      </c>
      <c r="G146" s="436">
        <v>0</v>
      </c>
      <c r="H146" s="436">
        <v>0</v>
      </c>
      <c r="I146" s="436">
        <v>0</v>
      </c>
      <c r="J146" s="97">
        <f t="shared" si="4"/>
        <v>0</v>
      </c>
      <c r="K146" s="59"/>
    </row>
    <row r="147" spans="1:11" ht="11.25" customHeight="1">
      <c r="A147" s="117" t="s">
        <v>426</v>
      </c>
      <c r="B147" s="117" t="s">
        <v>85</v>
      </c>
      <c r="C147" s="117" t="s">
        <v>427</v>
      </c>
      <c r="D147" s="118" t="s">
        <v>428</v>
      </c>
      <c r="E147" s="104" t="s">
        <v>149</v>
      </c>
      <c r="F147" s="106">
        <v>52.48</v>
      </c>
      <c r="G147" s="436">
        <v>0</v>
      </c>
      <c r="H147" s="436">
        <v>0</v>
      </c>
      <c r="I147" s="436">
        <v>0</v>
      </c>
      <c r="J147" s="97">
        <f t="shared" si="4"/>
        <v>0</v>
      </c>
      <c r="K147" s="59"/>
    </row>
    <row r="148" spans="1:11" ht="19.5" customHeight="1">
      <c r="A148" s="117" t="s">
        <v>429</v>
      </c>
      <c r="B148" s="117" t="s">
        <v>85</v>
      </c>
      <c r="C148" s="117" t="s">
        <v>430</v>
      </c>
      <c r="D148" s="118" t="s">
        <v>431</v>
      </c>
      <c r="E148" s="104" t="s">
        <v>153</v>
      </c>
      <c r="F148" s="106">
        <v>10.31</v>
      </c>
      <c r="G148" s="436">
        <v>0</v>
      </c>
      <c r="H148" s="436">
        <v>0</v>
      </c>
      <c r="I148" s="436">
        <v>0</v>
      </c>
      <c r="J148" s="97">
        <f t="shared" si="4"/>
        <v>0</v>
      </c>
      <c r="K148" s="59"/>
    </row>
    <row r="149" spans="1:11" ht="11.25" customHeight="1">
      <c r="A149" s="117" t="s">
        <v>432</v>
      </c>
      <c r="B149" s="117" t="s">
        <v>85</v>
      </c>
      <c r="C149" s="117" t="s">
        <v>433</v>
      </c>
      <c r="D149" s="118" t="s">
        <v>434</v>
      </c>
      <c r="E149" s="104" t="s">
        <v>153</v>
      </c>
      <c r="F149" s="106">
        <v>37.1</v>
      </c>
      <c r="G149" s="436">
        <v>0</v>
      </c>
      <c r="H149" s="436">
        <v>0</v>
      </c>
      <c r="I149" s="436">
        <v>0</v>
      </c>
      <c r="J149" s="97">
        <f t="shared" si="4"/>
        <v>0</v>
      </c>
      <c r="K149" s="59"/>
    </row>
    <row r="150" spans="1:11" ht="14.25" customHeight="1">
      <c r="A150" s="80"/>
      <c r="B150" s="80" t="s">
        <v>85</v>
      </c>
      <c r="C150" s="98">
        <v>63</v>
      </c>
      <c r="D150" s="476" t="s">
        <v>435</v>
      </c>
      <c r="E150" s="476"/>
      <c r="F150" s="99"/>
      <c r="G150" s="83"/>
      <c r="H150" s="84" t="s">
        <v>90</v>
      </c>
      <c r="I150" s="84" t="s">
        <v>91</v>
      </c>
      <c r="J150" s="480">
        <f>SUM(J152:J159)</f>
        <v>0</v>
      </c>
      <c r="K150" s="59">
        <v>16</v>
      </c>
    </row>
    <row r="151" spans="1:11" ht="11.25" customHeight="1">
      <c r="A151" s="121"/>
      <c r="B151" s="121"/>
      <c r="C151" s="81"/>
      <c r="D151" s="82"/>
      <c r="E151" s="122" t="s">
        <v>77</v>
      </c>
      <c r="F151" s="123" t="s">
        <v>78</v>
      </c>
      <c r="G151" s="91" t="s">
        <v>79</v>
      </c>
      <c r="H151" s="101">
        <f>SUM(H152:H159)</f>
        <v>0</v>
      </c>
      <c r="I151" s="101">
        <f>SUM(I152:I159)</f>
        <v>0</v>
      </c>
      <c r="J151" s="480"/>
      <c r="K151" s="59"/>
    </row>
    <row r="152" spans="1:11" ht="11.25" customHeight="1">
      <c r="A152" s="117" t="s">
        <v>436</v>
      </c>
      <c r="B152" s="117" t="s">
        <v>85</v>
      </c>
      <c r="C152" s="117" t="s">
        <v>437</v>
      </c>
      <c r="D152" s="118" t="s">
        <v>438</v>
      </c>
      <c r="E152" s="104" t="s">
        <v>153</v>
      </c>
      <c r="F152" s="106">
        <v>151.47999999999999</v>
      </c>
      <c r="G152" s="436">
        <v>0</v>
      </c>
      <c r="H152" s="436">
        <v>0</v>
      </c>
      <c r="I152" s="436">
        <v>0</v>
      </c>
      <c r="J152" s="97">
        <f t="shared" ref="J152:J159" si="5">PRODUCT(F152:G152)</f>
        <v>0</v>
      </c>
      <c r="K152" s="59"/>
    </row>
    <row r="153" spans="1:11" ht="11.25" customHeight="1">
      <c r="A153" s="117" t="s">
        <v>439</v>
      </c>
      <c r="B153" s="117" t="s">
        <v>85</v>
      </c>
      <c r="C153" s="117" t="s">
        <v>440</v>
      </c>
      <c r="D153" s="118" t="s">
        <v>441</v>
      </c>
      <c r="E153" s="104" t="s">
        <v>100</v>
      </c>
      <c r="F153" s="106">
        <v>0.35</v>
      </c>
      <c r="G153" s="436">
        <v>0</v>
      </c>
      <c r="H153" s="436">
        <v>0</v>
      </c>
      <c r="I153" s="436">
        <v>0</v>
      </c>
      <c r="J153" s="97">
        <f t="shared" si="5"/>
        <v>0</v>
      </c>
      <c r="K153" s="59"/>
    </row>
    <row r="154" spans="1:11" ht="11.25" customHeight="1">
      <c r="A154" s="117" t="s">
        <v>442</v>
      </c>
      <c r="B154" s="117" t="s">
        <v>85</v>
      </c>
      <c r="C154" s="117" t="s">
        <v>443</v>
      </c>
      <c r="D154" s="118" t="s">
        <v>444</v>
      </c>
      <c r="E154" s="104" t="s">
        <v>136</v>
      </c>
      <c r="F154" s="106">
        <v>0.01</v>
      </c>
      <c r="G154" s="436">
        <v>0</v>
      </c>
      <c r="H154" s="436">
        <v>0</v>
      </c>
      <c r="I154" s="436">
        <v>0</v>
      </c>
      <c r="J154" s="97">
        <f t="shared" si="5"/>
        <v>0</v>
      </c>
      <c r="K154" s="59"/>
    </row>
    <row r="155" spans="1:11" ht="11.25" customHeight="1">
      <c r="A155" s="117" t="s">
        <v>445</v>
      </c>
      <c r="B155" s="117" t="s">
        <v>85</v>
      </c>
      <c r="C155" s="117" t="s">
        <v>183</v>
      </c>
      <c r="D155" s="118" t="s">
        <v>446</v>
      </c>
      <c r="E155" s="104" t="s">
        <v>100</v>
      </c>
      <c r="F155" s="106">
        <v>0.35</v>
      </c>
      <c r="G155" s="436">
        <v>0</v>
      </c>
      <c r="H155" s="436">
        <v>0</v>
      </c>
      <c r="I155" s="436">
        <v>0</v>
      </c>
      <c r="J155" s="97">
        <f t="shared" si="5"/>
        <v>0</v>
      </c>
      <c r="K155" s="59"/>
    </row>
    <row r="156" spans="1:11" ht="11.25" customHeight="1">
      <c r="A156" s="117" t="s">
        <v>447</v>
      </c>
      <c r="B156" s="117" t="s">
        <v>85</v>
      </c>
      <c r="C156" s="117" t="s">
        <v>448</v>
      </c>
      <c r="D156" s="118" t="s">
        <v>449</v>
      </c>
      <c r="E156" s="104" t="s">
        <v>100</v>
      </c>
      <c r="F156" s="106">
        <v>0.35</v>
      </c>
      <c r="G156" s="436">
        <v>0</v>
      </c>
      <c r="H156" s="436">
        <v>0</v>
      </c>
      <c r="I156" s="436">
        <v>0</v>
      </c>
      <c r="J156" s="97">
        <f t="shared" si="5"/>
        <v>0</v>
      </c>
      <c r="K156" s="59"/>
    </row>
    <row r="157" spans="1:11" ht="11.25" customHeight="1">
      <c r="A157" s="117" t="s">
        <v>450</v>
      </c>
      <c r="B157" s="117" t="s">
        <v>85</v>
      </c>
      <c r="C157" s="117" t="s">
        <v>451</v>
      </c>
      <c r="D157" s="118" t="s">
        <v>452</v>
      </c>
      <c r="E157" s="104" t="s">
        <v>153</v>
      </c>
      <c r="F157" s="106">
        <v>0.93</v>
      </c>
      <c r="G157" s="436">
        <v>0</v>
      </c>
      <c r="H157" s="436">
        <v>0</v>
      </c>
      <c r="I157" s="436">
        <v>0</v>
      </c>
      <c r="J157" s="97">
        <f t="shared" si="5"/>
        <v>0</v>
      </c>
      <c r="K157" s="59"/>
    </row>
    <row r="158" spans="1:11" ht="11.25" customHeight="1">
      <c r="A158" s="117" t="s">
        <v>453</v>
      </c>
      <c r="B158" s="117" t="s">
        <v>85</v>
      </c>
      <c r="C158" s="117" t="s">
        <v>454</v>
      </c>
      <c r="D158" s="118" t="s">
        <v>455</v>
      </c>
      <c r="E158" s="104" t="s">
        <v>153</v>
      </c>
      <c r="F158" s="106">
        <v>0.93</v>
      </c>
      <c r="G158" s="436">
        <v>0</v>
      </c>
      <c r="H158" s="106"/>
      <c r="I158" s="436">
        <v>0</v>
      </c>
      <c r="J158" s="97">
        <f t="shared" si="5"/>
        <v>0</v>
      </c>
      <c r="K158" s="59"/>
    </row>
    <row r="159" spans="1:11" ht="11.25" customHeight="1">
      <c r="A159" s="117" t="s">
        <v>456</v>
      </c>
      <c r="B159" s="117" t="s">
        <v>85</v>
      </c>
      <c r="C159" s="117" t="s">
        <v>457</v>
      </c>
      <c r="D159" s="118" t="s">
        <v>458</v>
      </c>
      <c r="E159" s="104" t="s">
        <v>153</v>
      </c>
      <c r="F159" s="106">
        <v>128.91</v>
      </c>
      <c r="G159" s="436">
        <v>0</v>
      </c>
      <c r="H159" s="436">
        <v>0</v>
      </c>
      <c r="I159" s="436">
        <v>0</v>
      </c>
      <c r="J159" s="97">
        <f t="shared" si="5"/>
        <v>0</v>
      </c>
      <c r="K159" s="59"/>
    </row>
    <row r="160" spans="1:11" ht="14.25" customHeight="1">
      <c r="A160" s="80"/>
      <c r="B160" s="80" t="s">
        <v>85</v>
      </c>
      <c r="C160" s="98">
        <v>64</v>
      </c>
      <c r="D160" s="476" t="s">
        <v>459</v>
      </c>
      <c r="E160" s="476"/>
      <c r="F160" s="99"/>
      <c r="G160" s="83"/>
      <c r="H160" s="84" t="s">
        <v>90</v>
      </c>
      <c r="I160" s="84" t="s">
        <v>91</v>
      </c>
      <c r="J160" s="480">
        <f>SUM(J162:J167)</f>
        <v>0</v>
      </c>
      <c r="K160" s="59">
        <v>17</v>
      </c>
    </row>
    <row r="161" spans="1:11" ht="9.75" customHeight="1">
      <c r="A161" s="121"/>
      <c r="B161" s="121"/>
      <c r="C161" s="81"/>
      <c r="D161" s="82"/>
      <c r="E161" s="122" t="s">
        <v>77</v>
      </c>
      <c r="F161" s="123" t="s">
        <v>78</v>
      </c>
      <c r="G161" s="91" t="s">
        <v>79</v>
      </c>
      <c r="H161" s="101">
        <f>SUM(H162:H167)</f>
        <v>0</v>
      </c>
      <c r="I161" s="101">
        <f>SUM(I162:I167)</f>
        <v>0</v>
      </c>
      <c r="J161" s="480"/>
      <c r="K161" s="59"/>
    </row>
    <row r="162" spans="1:11" ht="19.5" customHeight="1">
      <c r="A162" s="102" t="s">
        <v>460</v>
      </c>
      <c r="B162" s="102" t="s">
        <v>85</v>
      </c>
      <c r="C162" s="102" t="s">
        <v>461</v>
      </c>
      <c r="D162" s="109" t="s">
        <v>462</v>
      </c>
      <c r="E162" s="102" t="s">
        <v>208</v>
      </c>
      <c r="F162" s="105">
        <v>1</v>
      </c>
      <c r="G162" s="436">
        <v>0</v>
      </c>
      <c r="H162" s="436">
        <v>0</v>
      </c>
      <c r="I162" s="436">
        <v>0</v>
      </c>
      <c r="J162" s="97">
        <f t="shared" ref="J162:J167" si="6">PRODUCT(F162:G162)</f>
        <v>0</v>
      </c>
      <c r="K162" s="59"/>
    </row>
    <row r="163" spans="1:11" ht="19.5" customHeight="1">
      <c r="A163" s="102" t="s">
        <v>463</v>
      </c>
      <c r="B163" s="102" t="s">
        <v>85</v>
      </c>
      <c r="C163" s="102" t="s">
        <v>464</v>
      </c>
      <c r="D163" s="109" t="s">
        <v>465</v>
      </c>
      <c r="E163" s="102" t="s">
        <v>208</v>
      </c>
      <c r="F163" s="105">
        <v>2</v>
      </c>
      <c r="G163" s="436">
        <v>0</v>
      </c>
      <c r="H163" s="436">
        <v>0</v>
      </c>
      <c r="I163" s="436">
        <v>0</v>
      </c>
      <c r="J163" s="97">
        <f t="shared" si="6"/>
        <v>0</v>
      </c>
      <c r="K163" s="59"/>
    </row>
    <row r="164" spans="1:11" ht="11.25" customHeight="1">
      <c r="A164" s="102" t="s">
        <v>466</v>
      </c>
      <c r="B164" s="102" t="s">
        <v>85</v>
      </c>
      <c r="C164" s="102" t="s">
        <v>467</v>
      </c>
      <c r="D164" s="109" t="s">
        <v>468</v>
      </c>
      <c r="E164" s="102" t="s">
        <v>208</v>
      </c>
      <c r="F164" s="105">
        <v>1</v>
      </c>
      <c r="G164" s="436">
        <v>0</v>
      </c>
      <c r="H164" s="436">
        <v>0</v>
      </c>
      <c r="I164" s="436">
        <v>0</v>
      </c>
      <c r="J164" s="97">
        <f t="shared" si="6"/>
        <v>0</v>
      </c>
      <c r="K164" s="59"/>
    </row>
    <row r="165" spans="1:11" ht="11.25" customHeight="1">
      <c r="A165" s="102" t="s">
        <v>469</v>
      </c>
      <c r="B165" s="102" t="s">
        <v>85</v>
      </c>
      <c r="C165" s="102" t="s">
        <v>470</v>
      </c>
      <c r="D165" s="109" t="s">
        <v>471</v>
      </c>
      <c r="E165" s="102" t="s">
        <v>149</v>
      </c>
      <c r="F165" s="105">
        <v>8.0500000000000007</v>
      </c>
      <c r="G165" s="436">
        <v>0</v>
      </c>
      <c r="H165" s="436">
        <v>0</v>
      </c>
      <c r="I165" s="436">
        <v>0</v>
      </c>
      <c r="J165" s="97">
        <f t="shared" si="6"/>
        <v>0</v>
      </c>
      <c r="K165" s="59"/>
    </row>
    <row r="166" spans="1:11" ht="11.25" customHeight="1">
      <c r="A166" s="102" t="s">
        <v>472</v>
      </c>
      <c r="B166" s="102" t="s">
        <v>85</v>
      </c>
      <c r="C166" s="102" t="s">
        <v>473</v>
      </c>
      <c r="D166" s="109" t="s">
        <v>474</v>
      </c>
      <c r="E166" s="102" t="s">
        <v>208</v>
      </c>
      <c r="F166" s="105">
        <v>8</v>
      </c>
      <c r="G166" s="436">
        <v>0</v>
      </c>
      <c r="H166" s="436">
        <v>0</v>
      </c>
      <c r="I166" s="436">
        <v>0</v>
      </c>
      <c r="J166" s="97">
        <f t="shared" si="6"/>
        <v>0</v>
      </c>
      <c r="K166" s="59"/>
    </row>
    <row r="167" spans="1:11" ht="11.25" customHeight="1">
      <c r="A167" s="102" t="s">
        <v>475</v>
      </c>
      <c r="B167" s="102" t="s">
        <v>85</v>
      </c>
      <c r="C167" s="102" t="s">
        <v>476</v>
      </c>
      <c r="D167" s="109" t="s">
        <v>477</v>
      </c>
      <c r="E167" s="102" t="s">
        <v>149</v>
      </c>
      <c r="F167" s="105">
        <v>65.040000000000006</v>
      </c>
      <c r="G167" s="436">
        <v>0</v>
      </c>
      <c r="H167" s="436">
        <v>0</v>
      </c>
      <c r="I167" s="436">
        <v>0</v>
      </c>
      <c r="J167" s="97">
        <f t="shared" si="6"/>
        <v>0</v>
      </c>
      <c r="K167" s="59"/>
    </row>
    <row r="168" spans="1:11" ht="14.25" customHeight="1">
      <c r="A168" s="80"/>
      <c r="B168" s="80" t="s">
        <v>85</v>
      </c>
      <c r="C168" s="98">
        <v>65</v>
      </c>
      <c r="D168" s="476" t="s">
        <v>478</v>
      </c>
      <c r="E168" s="476"/>
      <c r="F168" s="99"/>
      <c r="G168" s="83"/>
      <c r="H168" s="84" t="s">
        <v>90</v>
      </c>
      <c r="I168" s="84" t="s">
        <v>91</v>
      </c>
      <c r="J168" s="480">
        <f>SUM(J170:J178)</f>
        <v>0</v>
      </c>
      <c r="K168" s="59">
        <v>18</v>
      </c>
    </row>
    <row r="169" spans="1:11" ht="9" customHeight="1">
      <c r="A169" s="121"/>
      <c r="B169" s="121"/>
      <c r="C169" s="81"/>
      <c r="D169" s="82"/>
      <c r="E169" s="122" t="s">
        <v>77</v>
      </c>
      <c r="F169" s="123" t="s">
        <v>78</v>
      </c>
      <c r="G169" s="91" t="s">
        <v>79</v>
      </c>
      <c r="H169" s="101">
        <f>SUM(H170:H178)</f>
        <v>0</v>
      </c>
      <c r="I169" s="101">
        <f>SUM(I170:I178)</f>
        <v>0</v>
      </c>
      <c r="J169" s="480"/>
      <c r="K169" s="59"/>
    </row>
    <row r="170" spans="1:11" ht="11.25" customHeight="1">
      <c r="A170" s="117" t="s">
        <v>479</v>
      </c>
      <c r="B170" s="117" t="s">
        <v>85</v>
      </c>
      <c r="C170" s="117" t="s">
        <v>480</v>
      </c>
      <c r="D170" s="119" t="s">
        <v>481</v>
      </c>
      <c r="E170" s="104" t="s">
        <v>153</v>
      </c>
      <c r="F170" s="106">
        <v>176.88</v>
      </c>
      <c r="G170" s="436">
        <v>0</v>
      </c>
      <c r="H170" s="436">
        <v>0</v>
      </c>
      <c r="I170" s="436">
        <v>0</v>
      </c>
      <c r="J170" s="97">
        <f t="shared" ref="J170:J178" si="7">PRODUCT(F170:G170)</f>
        <v>0</v>
      </c>
      <c r="K170" s="59"/>
    </row>
    <row r="171" spans="1:11" ht="11.25" customHeight="1">
      <c r="A171" s="117" t="s">
        <v>482</v>
      </c>
      <c r="B171" s="117" t="s">
        <v>85</v>
      </c>
      <c r="C171" s="117" t="s">
        <v>483</v>
      </c>
      <c r="D171" s="119" t="s">
        <v>484</v>
      </c>
      <c r="E171" s="104" t="s">
        <v>153</v>
      </c>
      <c r="F171" s="106">
        <v>35.69</v>
      </c>
      <c r="G171" s="436">
        <v>0</v>
      </c>
      <c r="H171" s="436">
        <v>0</v>
      </c>
      <c r="I171" s="436">
        <v>0</v>
      </c>
      <c r="J171" s="97">
        <f t="shared" si="7"/>
        <v>0</v>
      </c>
      <c r="K171" s="59"/>
    </row>
    <row r="172" spans="1:11" ht="21.75" customHeight="1">
      <c r="A172" s="117" t="s">
        <v>485</v>
      </c>
      <c r="B172" s="117" t="s">
        <v>85</v>
      </c>
      <c r="C172" s="117" t="s">
        <v>486</v>
      </c>
      <c r="D172" s="119" t="s">
        <v>487</v>
      </c>
      <c r="E172" s="104" t="s">
        <v>153</v>
      </c>
      <c r="F172" s="106">
        <v>176.88</v>
      </c>
      <c r="G172" s="436">
        <v>0</v>
      </c>
      <c r="H172" s="436">
        <v>0</v>
      </c>
      <c r="I172" s="436">
        <v>0</v>
      </c>
      <c r="J172" s="97">
        <f t="shared" si="7"/>
        <v>0</v>
      </c>
      <c r="K172" s="59"/>
    </row>
    <row r="173" spans="1:11" ht="19.5" customHeight="1">
      <c r="A173" s="117" t="s">
        <v>488</v>
      </c>
      <c r="B173" s="117" t="s">
        <v>85</v>
      </c>
      <c r="C173" s="117" t="s">
        <v>489</v>
      </c>
      <c r="D173" s="119" t="s">
        <v>490</v>
      </c>
      <c r="E173" s="104" t="s">
        <v>153</v>
      </c>
      <c r="F173" s="106">
        <v>35.69</v>
      </c>
      <c r="G173" s="436">
        <v>0</v>
      </c>
      <c r="H173" s="436">
        <v>0</v>
      </c>
      <c r="I173" s="436">
        <v>0</v>
      </c>
      <c r="J173" s="97">
        <f t="shared" si="7"/>
        <v>0</v>
      </c>
      <c r="K173" s="59"/>
    </row>
    <row r="174" spans="1:11" ht="11.25" customHeight="1">
      <c r="A174" s="117" t="s">
        <v>491</v>
      </c>
      <c r="B174" s="117" t="s">
        <v>85</v>
      </c>
      <c r="C174" s="117" t="s">
        <v>492</v>
      </c>
      <c r="D174" s="119" t="s">
        <v>493</v>
      </c>
      <c r="E174" s="104" t="s">
        <v>153</v>
      </c>
      <c r="F174" s="106">
        <v>104.6</v>
      </c>
      <c r="G174" s="436">
        <v>0</v>
      </c>
      <c r="H174" s="436">
        <v>0</v>
      </c>
      <c r="I174" s="436">
        <v>0</v>
      </c>
      <c r="J174" s="97">
        <f t="shared" si="7"/>
        <v>0</v>
      </c>
      <c r="K174" s="59"/>
    </row>
    <row r="175" spans="1:11" ht="11.25" customHeight="1">
      <c r="A175" s="117" t="s">
        <v>494</v>
      </c>
      <c r="B175" s="117" t="s">
        <v>85</v>
      </c>
      <c r="C175" s="117" t="s">
        <v>495</v>
      </c>
      <c r="D175" s="119" t="s">
        <v>496</v>
      </c>
      <c r="E175" s="104" t="s">
        <v>153</v>
      </c>
      <c r="F175" s="106">
        <v>104.6</v>
      </c>
      <c r="G175" s="436">
        <v>0</v>
      </c>
      <c r="H175" s="436">
        <v>0</v>
      </c>
      <c r="I175" s="436">
        <v>0</v>
      </c>
      <c r="J175" s="97">
        <f t="shared" si="7"/>
        <v>0</v>
      </c>
      <c r="K175" s="59"/>
    </row>
    <row r="176" spans="1:11" ht="11.25" customHeight="1">
      <c r="A176" s="117" t="s">
        <v>497</v>
      </c>
      <c r="B176" s="117" t="s">
        <v>85</v>
      </c>
      <c r="C176" s="117" t="s">
        <v>498</v>
      </c>
      <c r="D176" s="119" t="s">
        <v>499</v>
      </c>
      <c r="E176" s="104" t="s">
        <v>149</v>
      </c>
      <c r="F176" s="106">
        <v>47</v>
      </c>
      <c r="G176" s="436">
        <v>0</v>
      </c>
      <c r="H176" s="436">
        <v>0</v>
      </c>
      <c r="I176" s="436">
        <v>0</v>
      </c>
      <c r="J176" s="97">
        <f t="shared" si="7"/>
        <v>0</v>
      </c>
      <c r="K176" s="59"/>
    </row>
    <row r="177" spans="1:11" ht="11.25" customHeight="1">
      <c r="A177" s="117" t="s">
        <v>500</v>
      </c>
      <c r="B177" s="117" t="s">
        <v>85</v>
      </c>
      <c r="C177" s="117" t="s">
        <v>501</v>
      </c>
      <c r="D177" s="119" t="s">
        <v>502</v>
      </c>
      <c r="E177" s="104" t="s">
        <v>208</v>
      </c>
      <c r="F177" s="106">
        <v>11</v>
      </c>
      <c r="G177" s="436">
        <v>0</v>
      </c>
      <c r="H177" s="436">
        <v>0</v>
      </c>
      <c r="I177" s="436">
        <v>0</v>
      </c>
      <c r="J177" s="97">
        <f t="shared" si="7"/>
        <v>0</v>
      </c>
      <c r="K177" s="59"/>
    </row>
    <row r="178" spans="1:11" ht="11.25" customHeight="1">
      <c r="A178" s="117" t="s">
        <v>503</v>
      </c>
      <c r="B178" s="117" t="s">
        <v>85</v>
      </c>
      <c r="C178" s="117" t="s">
        <v>504</v>
      </c>
      <c r="D178" s="119" t="s">
        <v>505</v>
      </c>
      <c r="E178" s="104" t="s">
        <v>136</v>
      </c>
      <c r="F178" s="106">
        <v>1.69</v>
      </c>
      <c r="G178" s="436">
        <v>0</v>
      </c>
      <c r="H178" s="106"/>
      <c r="I178" s="436">
        <v>0</v>
      </c>
      <c r="J178" s="97">
        <f t="shared" si="7"/>
        <v>0</v>
      </c>
      <c r="K178" s="59"/>
    </row>
    <row r="179" spans="1:11" ht="14.25" customHeight="1">
      <c r="A179" s="80"/>
      <c r="B179" s="80" t="s">
        <v>85</v>
      </c>
      <c r="C179" s="98">
        <v>66</v>
      </c>
      <c r="D179" s="476" t="s">
        <v>506</v>
      </c>
      <c r="E179" s="476"/>
      <c r="F179" s="99"/>
      <c r="G179" s="83"/>
      <c r="H179" s="84" t="s">
        <v>90</v>
      </c>
      <c r="I179" s="84" t="s">
        <v>91</v>
      </c>
      <c r="J179" s="480">
        <f>SUM(J181:J194)</f>
        <v>0</v>
      </c>
      <c r="K179" s="59">
        <v>19</v>
      </c>
    </row>
    <row r="180" spans="1:11" ht="11.25" customHeight="1">
      <c r="A180" s="121"/>
      <c r="B180" s="121"/>
      <c r="C180" s="81"/>
      <c r="D180" s="82"/>
      <c r="E180" s="122" t="s">
        <v>77</v>
      </c>
      <c r="F180" s="123" t="s">
        <v>78</v>
      </c>
      <c r="G180" s="91" t="s">
        <v>79</v>
      </c>
      <c r="H180" s="101">
        <f>SUM(H181:H194)</f>
        <v>0</v>
      </c>
      <c r="I180" s="101">
        <f>SUM(I181:I194)</f>
        <v>0</v>
      </c>
      <c r="J180" s="480"/>
      <c r="K180" s="59"/>
    </row>
    <row r="181" spans="1:11" ht="11.25" customHeight="1">
      <c r="A181" s="117" t="s">
        <v>507</v>
      </c>
      <c r="B181" s="117" t="s">
        <v>85</v>
      </c>
      <c r="C181" s="117" t="s">
        <v>508</v>
      </c>
      <c r="D181" s="118" t="s">
        <v>509</v>
      </c>
      <c r="E181" s="104" t="s">
        <v>149</v>
      </c>
      <c r="F181" s="106">
        <v>97</v>
      </c>
      <c r="G181" s="436">
        <v>0</v>
      </c>
      <c r="H181" s="436">
        <v>0</v>
      </c>
      <c r="I181" s="436">
        <v>0</v>
      </c>
      <c r="J181" s="97">
        <f t="shared" ref="J181:J194" si="8">PRODUCT(F181:G181)</f>
        <v>0</v>
      </c>
      <c r="K181" s="59"/>
    </row>
    <row r="182" spans="1:11" ht="11.25" customHeight="1">
      <c r="A182" s="117" t="s">
        <v>510</v>
      </c>
      <c r="B182" s="117" t="s">
        <v>85</v>
      </c>
      <c r="C182" s="117" t="s">
        <v>511</v>
      </c>
      <c r="D182" s="118" t="s">
        <v>512</v>
      </c>
      <c r="E182" s="104" t="s">
        <v>153</v>
      </c>
      <c r="F182" s="106">
        <v>143.36000000000001</v>
      </c>
      <c r="G182" s="436">
        <v>0</v>
      </c>
      <c r="H182" s="106"/>
      <c r="I182" s="436">
        <v>0</v>
      </c>
      <c r="J182" s="97">
        <f t="shared" si="8"/>
        <v>0</v>
      </c>
      <c r="K182" s="59"/>
    </row>
    <row r="183" spans="1:11" ht="11.25" customHeight="1">
      <c r="A183" s="117" t="s">
        <v>513</v>
      </c>
      <c r="B183" s="117" t="s">
        <v>85</v>
      </c>
      <c r="C183" s="117" t="s">
        <v>514</v>
      </c>
      <c r="D183" s="118" t="s">
        <v>515</v>
      </c>
      <c r="E183" s="104" t="s">
        <v>100</v>
      </c>
      <c r="F183" s="106">
        <v>25.59</v>
      </c>
      <c r="G183" s="436">
        <v>0</v>
      </c>
      <c r="H183" s="436">
        <v>0</v>
      </c>
      <c r="I183" s="106"/>
      <c r="J183" s="97">
        <f t="shared" si="8"/>
        <v>0</v>
      </c>
      <c r="K183" s="59"/>
    </row>
    <row r="184" spans="1:11" ht="11.25" customHeight="1">
      <c r="A184" s="117" t="s">
        <v>516</v>
      </c>
      <c r="B184" s="117" t="s">
        <v>85</v>
      </c>
      <c r="C184" s="117" t="s">
        <v>517</v>
      </c>
      <c r="D184" s="118" t="s">
        <v>518</v>
      </c>
      <c r="E184" s="104" t="s">
        <v>153</v>
      </c>
      <c r="F184" s="106">
        <v>143.36000000000001</v>
      </c>
      <c r="G184" s="436">
        <v>0</v>
      </c>
      <c r="H184" s="436">
        <v>0</v>
      </c>
      <c r="I184" s="436">
        <v>0</v>
      </c>
      <c r="J184" s="97">
        <f t="shared" si="8"/>
        <v>0</v>
      </c>
      <c r="K184" s="59"/>
    </row>
    <row r="185" spans="1:11" ht="11.25" customHeight="1">
      <c r="A185" s="117" t="s">
        <v>519</v>
      </c>
      <c r="B185" s="117" t="s">
        <v>85</v>
      </c>
      <c r="C185" s="117" t="s">
        <v>520</v>
      </c>
      <c r="D185" s="118" t="s">
        <v>521</v>
      </c>
      <c r="E185" s="104" t="s">
        <v>153</v>
      </c>
      <c r="F185" s="106">
        <v>12.64</v>
      </c>
      <c r="G185" s="436">
        <v>0</v>
      </c>
      <c r="H185" s="436">
        <v>0</v>
      </c>
      <c r="I185" s="436">
        <v>0</v>
      </c>
      <c r="J185" s="97">
        <f t="shared" si="8"/>
        <v>0</v>
      </c>
      <c r="K185" s="59"/>
    </row>
    <row r="186" spans="1:11" ht="11.25" customHeight="1">
      <c r="A186" s="117" t="s">
        <v>522</v>
      </c>
      <c r="B186" s="117" t="s">
        <v>85</v>
      </c>
      <c r="C186" s="117" t="s">
        <v>523</v>
      </c>
      <c r="D186" s="118" t="s">
        <v>524</v>
      </c>
      <c r="E186" s="104" t="s">
        <v>153</v>
      </c>
      <c r="F186" s="106">
        <v>26.54</v>
      </c>
      <c r="G186" s="436">
        <v>0</v>
      </c>
      <c r="H186" s="436">
        <v>0</v>
      </c>
      <c r="I186" s="106"/>
      <c r="J186" s="97">
        <f t="shared" si="8"/>
        <v>0</v>
      </c>
      <c r="K186" s="59"/>
    </row>
    <row r="187" spans="1:11" ht="11.25" customHeight="1">
      <c r="A187" s="117" t="s">
        <v>525</v>
      </c>
      <c r="B187" s="117" t="s">
        <v>85</v>
      </c>
      <c r="C187" s="117" t="s">
        <v>526</v>
      </c>
      <c r="D187" s="118" t="s">
        <v>527</v>
      </c>
      <c r="E187" s="104" t="s">
        <v>153</v>
      </c>
      <c r="F187" s="106">
        <v>176.69</v>
      </c>
      <c r="G187" s="436">
        <v>0</v>
      </c>
      <c r="H187" s="436">
        <v>0</v>
      </c>
      <c r="I187" s="436">
        <v>0</v>
      </c>
      <c r="J187" s="97">
        <f t="shared" si="8"/>
        <v>0</v>
      </c>
      <c r="K187" s="59"/>
    </row>
    <row r="188" spans="1:11" ht="11.25" customHeight="1">
      <c r="A188" s="117" t="s">
        <v>528</v>
      </c>
      <c r="B188" s="117" t="s">
        <v>85</v>
      </c>
      <c r="C188" s="117" t="s">
        <v>529</v>
      </c>
      <c r="D188" s="118" t="s">
        <v>530</v>
      </c>
      <c r="E188" s="104" t="s">
        <v>100</v>
      </c>
      <c r="F188" s="106">
        <v>203.81</v>
      </c>
      <c r="G188" s="436">
        <v>0</v>
      </c>
      <c r="H188" s="436">
        <v>0</v>
      </c>
      <c r="I188" s="436">
        <v>0</v>
      </c>
      <c r="J188" s="97">
        <f t="shared" si="8"/>
        <v>0</v>
      </c>
      <c r="K188" s="59"/>
    </row>
    <row r="189" spans="1:11" ht="11.25" customHeight="1">
      <c r="A189" s="117" t="s">
        <v>531</v>
      </c>
      <c r="B189" s="117" t="s">
        <v>85</v>
      </c>
      <c r="C189" s="117" t="s">
        <v>532</v>
      </c>
      <c r="D189" s="118" t="s">
        <v>533</v>
      </c>
      <c r="E189" s="104" t="s">
        <v>153</v>
      </c>
      <c r="F189" s="106">
        <v>16.16</v>
      </c>
      <c r="G189" s="436">
        <v>0</v>
      </c>
      <c r="H189" s="436">
        <v>0</v>
      </c>
      <c r="I189" s="436">
        <v>0</v>
      </c>
      <c r="J189" s="97">
        <f t="shared" si="8"/>
        <v>0</v>
      </c>
      <c r="K189" s="59"/>
    </row>
    <row r="190" spans="1:11" ht="11.25" customHeight="1">
      <c r="A190" s="117" t="s">
        <v>534</v>
      </c>
      <c r="B190" s="117" t="s">
        <v>85</v>
      </c>
      <c r="C190" s="117" t="s">
        <v>535</v>
      </c>
      <c r="D190" s="118" t="s">
        <v>536</v>
      </c>
      <c r="E190" s="104" t="s">
        <v>153</v>
      </c>
      <c r="F190" s="106">
        <v>17.78</v>
      </c>
      <c r="G190" s="436">
        <v>0</v>
      </c>
      <c r="H190" s="436">
        <v>0</v>
      </c>
      <c r="I190" s="106"/>
      <c r="J190" s="97">
        <f t="shared" si="8"/>
        <v>0</v>
      </c>
      <c r="K190" s="59"/>
    </row>
    <row r="191" spans="1:11" ht="11.25" customHeight="1">
      <c r="A191" s="117" t="s">
        <v>537</v>
      </c>
      <c r="B191" s="117" t="s">
        <v>85</v>
      </c>
      <c r="C191" s="117" t="s">
        <v>538</v>
      </c>
      <c r="D191" s="118" t="s">
        <v>539</v>
      </c>
      <c r="E191" s="104" t="s">
        <v>100</v>
      </c>
      <c r="F191" s="106">
        <v>3.95</v>
      </c>
      <c r="G191" s="436">
        <v>0</v>
      </c>
      <c r="H191" s="436">
        <v>0</v>
      </c>
      <c r="I191" s="436">
        <v>0</v>
      </c>
      <c r="J191" s="97">
        <f t="shared" si="8"/>
        <v>0</v>
      </c>
      <c r="K191" s="59"/>
    </row>
    <row r="192" spans="1:11" ht="11.25" customHeight="1">
      <c r="A192" s="117" t="s">
        <v>540</v>
      </c>
      <c r="B192" s="117" t="s">
        <v>85</v>
      </c>
      <c r="C192" s="117" t="s">
        <v>541</v>
      </c>
      <c r="D192" s="118" t="s">
        <v>542</v>
      </c>
      <c r="E192" s="104" t="s">
        <v>153</v>
      </c>
      <c r="F192" s="106">
        <v>26.79</v>
      </c>
      <c r="G192" s="436">
        <v>0</v>
      </c>
      <c r="H192" s="436">
        <v>0</v>
      </c>
      <c r="I192" s="436">
        <v>0</v>
      </c>
      <c r="J192" s="97">
        <f t="shared" si="8"/>
        <v>0</v>
      </c>
      <c r="K192" s="59"/>
    </row>
    <row r="193" spans="1:11" ht="11.25" customHeight="1">
      <c r="A193" s="117" t="s">
        <v>543</v>
      </c>
      <c r="B193" s="117" t="s">
        <v>85</v>
      </c>
      <c r="C193" s="117" t="s">
        <v>544</v>
      </c>
      <c r="D193" s="118" t="s">
        <v>545</v>
      </c>
      <c r="E193" s="104" t="s">
        <v>153</v>
      </c>
      <c r="F193" s="106">
        <v>29.47</v>
      </c>
      <c r="G193" s="436">
        <v>0</v>
      </c>
      <c r="H193" s="436">
        <v>0</v>
      </c>
      <c r="I193" s="106"/>
      <c r="J193" s="97">
        <f t="shared" si="8"/>
        <v>0</v>
      </c>
      <c r="K193" s="59"/>
    </row>
    <row r="194" spans="1:11" ht="11.25" customHeight="1">
      <c r="A194" s="117" t="s">
        <v>546</v>
      </c>
      <c r="B194" s="117" t="s">
        <v>85</v>
      </c>
      <c r="C194" s="117" t="s">
        <v>547</v>
      </c>
      <c r="D194" s="118" t="s">
        <v>548</v>
      </c>
      <c r="E194" s="104" t="s">
        <v>136</v>
      </c>
      <c r="F194" s="106">
        <v>16.34</v>
      </c>
      <c r="G194" s="436">
        <v>0</v>
      </c>
      <c r="H194" s="106"/>
      <c r="I194" s="436">
        <v>0</v>
      </c>
      <c r="J194" s="97">
        <f t="shared" si="8"/>
        <v>0</v>
      </c>
      <c r="K194" s="59"/>
    </row>
    <row r="195" spans="1:11" ht="14.25" customHeight="1">
      <c r="A195" s="80"/>
      <c r="B195" s="80" t="s">
        <v>85</v>
      </c>
      <c r="C195" s="98">
        <v>762</v>
      </c>
      <c r="D195" s="476" t="s">
        <v>549</v>
      </c>
      <c r="E195" s="476"/>
      <c r="F195" s="99"/>
      <c r="G195" s="83"/>
      <c r="H195" s="84" t="s">
        <v>90</v>
      </c>
      <c r="I195" s="84" t="s">
        <v>91</v>
      </c>
      <c r="J195" s="480">
        <f>SUM(J197:J213)</f>
        <v>0</v>
      </c>
      <c r="K195" s="59">
        <v>20</v>
      </c>
    </row>
    <row r="196" spans="1:11" ht="9.75" customHeight="1">
      <c r="A196" s="121"/>
      <c r="B196" s="121"/>
      <c r="C196" s="81"/>
      <c r="D196" s="82"/>
      <c r="E196" s="122" t="s">
        <v>77</v>
      </c>
      <c r="F196" s="123" t="s">
        <v>78</v>
      </c>
      <c r="G196" s="91" t="s">
        <v>79</v>
      </c>
      <c r="H196" s="101">
        <f>SUM(H197:H213)</f>
        <v>0</v>
      </c>
      <c r="I196" s="101">
        <f>SUM(I197:I213)</f>
        <v>0</v>
      </c>
      <c r="J196" s="480"/>
      <c r="K196" s="59"/>
    </row>
    <row r="197" spans="1:11" ht="20.25" customHeight="1">
      <c r="A197" s="102" t="s">
        <v>550</v>
      </c>
      <c r="B197" s="102" t="s">
        <v>85</v>
      </c>
      <c r="C197" s="102" t="s">
        <v>551</v>
      </c>
      <c r="D197" s="109" t="s">
        <v>552</v>
      </c>
      <c r="E197" s="104" t="s">
        <v>149</v>
      </c>
      <c r="F197" s="106">
        <v>313.39999999999998</v>
      </c>
      <c r="G197" s="436">
        <v>0</v>
      </c>
      <c r="H197" s="436">
        <v>0</v>
      </c>
      <c r="I197" s="436">
        <v>0</v>
      </c>
      <c r="J197" s="97">
        <f t="shared" ref="J197:J213" si="9">PRODUCT(F197:G197)</f>
        <v>0</v>
      </c>
      <c r="K197" s="59"/>
    </row>
    <row r="198" spans="1:11" ht="12" customHeight="1">
      <c r="A198" s="102" t="s">
        <v>553</v>
      </c>
      <c r="B198" s="102" t="s">
        <v>85</v>
      </c>
      <c r="C198" s="102" t="s">
        <v>554</v>
      </c>
      <c r="D198" s="109" t="s">
        <v>555</v>
      </c>
      <c r="E198" s="104" t="s">
        <v>149</v>
      </c>
      <c r="F198" s="106">
        <v>44.6</v>
      </c>
      <c r="G198" s="436">
        <v>0</v>
      </c>
      <c r="H198" s="436">
        <v>0</v>
      </c>
      <c r="I198" s="436">
        <v>0</v>
      </c>
      <c r="J198" s="97">
        <f t="shared" si="9"/>
        <v>0</v>
      </c>
      <c r="K198" s="59"/>
    </row>
    <row r="199" spans="1:11" ht="11.25" customHeight="1">
      <c r="A199" s="102" t="s">
        <v>556</v>
      </c>
      <c r="B199" s="102" t="s">
        <v>85</v>
      </c>
      <c r="C199" s="102" t="s">
        <v>557</v>
      </c>
      <c r="D199" s="109" t="s">
        <v>558</v>
      </c>
      <c r="E199" s="104" t="s">
        <v>149</v>
      </c>
      <c r="F199" s="106">
        <v>7</v>
      </c>
      <c r="G199" s="436">
        <v>0</v>
      </c>
      <c r="H199" s="436">
        <v>0</v>
      </c>
      <c r="I199" s="436">
        <v>0</v>
      </c>
      <c r="J199" s="97">
        <f t="shared" si="9"/>
        <v>0</v>
      </c>
      <c r="K199" s="59"/>
    </row>
    <row r="200" spans="1:11" ht="20.25" customHeight="1">
      <c r="A200" s="102" t="s">
        <v>559</v>
      </c>
      <c r="B200" s="102" t="s">
        <v>85</v>
      </c>
      <c r="C200" s="102" t="s">
        <v>551</v>
      </c>
      <c r="D200" s="109" t="s">
        <v>560</v>
      </c>
      <c r="E200" s="104" t="s">
        <v>149</v>
      </c>
      <c r="F200" s="106">
        <v>85.8</v>
      </c>
      <c r="G200" s="436">
        <v>0</v>
      </c>
      <c r="H200" s="436">
        <v>0</v>
      </c>
      <c r="I200" s="436">
        <v>0</v>
      </c>
      <c r="J200" s="97">
        <f t="shared" si="9"/>
        <v>0</v>
      </c>
      <c r="K200" s="59"/>
    </row>
    <row r="201" spans="1:11" ht="11.25" customHeight="1">
      <c r="A201" s="102" t="s">
        <v>561</v>
      </c>
      <c r="B201" s="102" t="s">
        <v>85</v>
      </c>
      <c r="C201" s="102" t="s">
        <v>562</v>
      </c>
      <c r="D201" s="109" t="s">
        <v>563</v>
      </c>
      <c r="E201" s="104" t="s">
        <v>149</v>
      </c>
      <c r="F201" s="106">
        <v>518.79999999999995</v>
      </c>
      <c r="G201" s="436">
        <v>0</v>
      </c>
      <c r="H201" s="436">
        <v>0</v>
      </c>
      <c r="I201" s="436">
        <v>0</v>
      </c>
      <c r="J201" s="97">
        <f t="shared" si="9"/>
        <v>0</v>
      </c>
      <c r="K201" s="59"/>
    </row>
    <row r="202" spans="1:11" ht="11.25" customHeight="1">
      <c r="A202" s="102" t="s">
        <v>564</v>
      </c>
      <c r="B202" s="102" t="s">
        <v>85</v>
      </c>
      <c r="C202" s="102" t="s">
        <v>551</v>
      </c>
      <c r="D202" s="109" t="s">
        <v>565</v>
      </c>
      <c r="E202" s="104" t="s">
        <v>149</v>
      </c>
      <c r="F202" s="106">
        <v>6</v>
      </c>
      <c r="G202" s="436">
        <v>0</v>
      </c>
      <c r="H202" s="436">
        <v>0</v>
      </c>
      <c r="I202" s="436">
        <v>0</v>
      </c>
      <c r="J202" s="97">
        <f t="shared" si="9"/>
        <v>0</v>
      </c>
      <c r="K202" s="59"/>
    </row>
    <row r="203" spans="1:11" ht="11.25" customHeight="1">
      <c r="A203" s="102" t="s">
        <v>566</v>
      </c>
      <c r="B203" s="102" t="s">
        <v>85</v>
      </c>
      <c r="C203" s="102" t="s">
        <v>567</v>
      </c>
      <c r="D203" s="109" t="s">
        <v>568</v>
      </c>
      <c r="E203" s="104" t="s">
        <v>153</v>
      </c>
      <c r="F203" s="106">
        <v>289.16000000000003</v>
      </c>
      <c r="G203" s="436">
        <v>0</v>
      </c>
      <c r="H203" s="436">
        <v>0</v>
      </c>
      <c r="I203" s="436">
        <v>0</v>
      </c>
      <c r="J203" s="97">
        <f t="shared" si="9"/>
        <v>0</v>
      </c>
      <c r="K203" s="59"/>
    </row>
    <row r="204" spans="1:11" ht="11.25" customHeight="1">
      <c r="A204" s="102" t="s">
        <v>569</v>
      </c>
      <c r="B204" s="102" t="s">
        <v>85</v>
      </c>
      <c r="C204" s="102" t="s">
        <v>570</v>
      </c>
      <c r="D204" s="109" t="s">
        <v>571</v>
      </c>
      <c r="E204" s="104" t="s">
        <v>153</v>
      </c>
      <c r="F204" s="106">
        <v>289.16000000000003</v>
      </c>
      <c r="G204" s="436">
        <v>0</v>
      </c>
      <c r="H204" s="436">
        <v>0</v>
      </c>
      <c r="I204" s="436">
        <v>0</v>
      </c>
      <c r="J204" s="97">
        <f t="shared" si="9"/>
        <v>0</v>
      </c>
      <c r="K204" s="59"/>
    </row>
    <row r="205" spans="1:11" ht="11.25" customHeight="1">
      <c r="A205" s="102" t="s">
        <v>572</v>
      </c>
      <c r="B205" s="102" t="s">
        <v>85</v>
      </c>
      <c r="C205" s="102" t="s">
        <v>573</v>
      </c>
      <c r="D205" s="109" t="s">
        <v>574</v>
      </c>
      <c r="E205" s="104" t="s">
        <v>153</v>
      </c>
      <c r="F205" s="106">
        <v>289.16000000000003</v>
      </c>
      <c r="G205" s="436">
        <v>0</v>
      </c>
      <c r="H205" s="436">
        <v>0</v>
      </c>
      <c r="I205" s="436">
        <v>0</v>
      </c>
      <c r="J205" s="97">
        <f t="shared" si="9"/>
        <v>0</v>
      </c>
      <c r="K205" s="59"/>
    </row>
    <row r="206" spans="1:11" ht="11.25" customHeight="1">
      <c r="A206" s="102" t="s">
        <v>575</v>
      </c>
      <c r="B206" s="102" t="s">
        <v>85</v>
      </c>
      <c r="C206" s="102" t="s">
        <v>576</v>
      </c>
      <c r="D206" s="109" t="s">
        <v>577</v>
      </c>
      <c r="E206" s="104" t="s">
        <v>100</v>
      </c>
      <c r="F206" s="106">
        <v>25.78</v>
      </c>
      <c r="G206" s="436">
        <v>0</v>
      </c>
      <c r="H206" s="436">
        <v>0</v>
      </c>
      <c r="I206" s="106"/>
      <c r="J206" s="97">
        <f t="shared" si="9"/>
        <v>0</v>
      </c>
      <c r="K206" s="59"/>
    </row>
    <row r="207" spans="1:11" ht="11.25" customHeight="1">
      <c r="A207" s="102" t="s">
        <v>578</v>
      </c>
      <c r="B207" s="102" t="s">
        <v>85</v>
      </c>
      <c r="C207" s="102" t="s">
        <v>579</v>
      </c>
      <c r="D207" s="109" t="s">
        <v>580</v>
      </c>
      <c r="E207" s="104" t="s">
        <v>149</v>
      </c>
      <c r="F207" s="106">
        <v>64.599999999999994</v>
      </c>
      <c r="G207" s="436">
        <v>0</v>
      </c>
      <c r="H207" s="436">
        <v>0</v>
      </c>
      <c r="I207" s="436">
        <v>0</v>
      </c>
      <c r="J207" s="97">
        <f t="shared" si="9"/>
        <v>0</v>
      </c>
      <c r="K207" s="59"/>
    </row>
    <row r="208" spans="1:11" ht="11.25" customHeight="1">
      <c r="A208" s="102" t="s">
        <v>581</v>
      </c>
      <c r="B208" s="102" t="s">
        <v>85</v>
      </c>
      <c r="C208" s="102" t="s">
        <v>582</v>
      </c>
      <c r="D208" s="109" t="s">
        <v>583</v>
      </c>
      <c r="E208" s="104" t="s">
        <v>100</v>
      </c>
      <c r="F208" s="106">
        <v>5.23</v>
      </c>
      <c r="G208" s="436">
        <v>0</v>
      </c>
      <c r="H208" s="436">
        <v>0</v>
      </c>
      <c r="I208" s="106"/>
      <c r="J208" s="97">
        <f t="shared" si="9"/>
        <v>0</v>
      </c>
      <c r="K208" s="59"/>
    </row>
    <row r="209" spans="1:11" ht="11.25" customHeight="1">
      <c r="A209" s="102" t="s">
        <v>584</v>
      </c>
      <c r="B209" s="102" t="s">
        <v>85</v>
      </c>
      <c r="C209" s="102" t="s">
        <v>585</v>
      </c>
      <c r="D209" s="109" t="s">
        <v>586</v>
      </c>
      <c r="E209" s="104" t="s">
        <v>100</v>
      </c>
      <c r="F209" s="106">
        <v>3.39</v>
      </c>
      <c r="G209" s="436">
        <v>0</v>
      </c>
      <c r="H209" s="436">
        <v>0</v>
      </c>
      <c r="I209" s="106"/>
      <c r="J209" s="97">
        <f t="shared" si="9"/>
        <v>0</v>
      </c>
      <c r="K209" s="59"/>
    </row>
    <row r="210" spans="1:11" ht="11.25" customHeight="1">
      <c r="A210" s="102" t="s">
        <v>587</v>
      </c>
      <c r="B210" s="102" t="s">
        <v>85</v>
      </c>
      <c r="C210" s="102" t="s">
        <v>588</v>
      </c>
      <c r="D210" s="109" t="s">
        <v>589</v>
      </c>
      <c r="E210" s="104" t="s">
        <v>149</v>
      </c>
      <c r="F210" s="106">
        <v>64.599999999999994</v>
      </c>
      <c r="G210" s="436">
        <v>0</v>
      </c>
      <c r="H210" s="106"/>
      <c r="I210" s="436">
        <v>0</v>
      </c>
      <c r="J210" s="97">
        <f t="shared" si="9"/>
        <v>0</v>
      </c>
      <c r="K210" s="59"/>
    </row>
    <row r="211" spans="1:11" ht="11.25" customHeight="1">
      <c r="A211" s="102" t="s">
        <v>590</v>
      </c>
      <c r="B211" s="102" t="s">
        <v>85</v>
      </c>
      <c r="C211" s="102" t="s">
        <v>591</v>
      </c>
      <c r="D211" s="109" t="s">
        <v>592</v>
      </c>
      <c r="E211" s="104" t="s">
        <v>153</v>
      </c>
      <c r="F211" s="106">
        <v>89.95</v>
      </c>
      <c r="G211" s="436">
        <v>0</v>
      </c>
      <c r="H211" s="106"/>
      <c r="I211" s="436">
        <v>0</v>
      </c>
      <c r="J211" s="97">
        <f t="shared" si="9"/>
        <v>0</v>
      </c>
      <c r="K211" s="59"/>
    </row>
    <row r="212" spans="1:11" ht="11.25" customHeight="1">
      <c r="A212" s="102" t="s">
        <v>593</v>
      </c>
      <c r="B212" s="102" t="s">
        <v>85</v>
      </c>
      <c r="C212" s="102" t="s">
        <v>594</v>
      </c>
      <c r="D212" s="109" t="s">
        <v>595</v>
      </c>
      <c r="E212" s="104" t="s">
        <v>153</v>
      </c>
      <c r="F212" s="106">
        <v>94.45</v>
      </c>
      <c r="G212" s="436">
        <v>0</v>
      </c>
      <c r="H212" s="436">
        <v>0</v>
      </c>
      <c r="I212" s="106"/>
      <c r="J212" s="97">
        <f t="shared" si="9"/>
        <v>0</v>
      </c>
      <c r="K212" s="59"/>
    </row>
    <row r="213" spans="1:11" ht="11.25" customHeight="1">
      <c r="A213" s="102" t="s">
        <v>596</v>
      </c>
      <c r="B213" s="102" t="s">
        <v>85</v>
      </c>
      <c r="C213" s="102" t="s">
        <v>597</v>
      </c>
      <c r="D213" s="109" t="s">
        <v>598</v>
      </c>
      <c r="E213" s="104" t="s">
        <v>136</v>
      </c>
      <c r="F213" s="106">
        <v>19.809999999999999</v>
      </c>
      <c r="G213" s="436">
        <v>0</v>
      </c>
      <c r="H213" s="106"/>
      <c r="I213" s="436">
        <v>0</v>
      </c>
      <c r="J213" s="97">
        <f t="shared" si="9"/>
        <v>0</v>
      </c>
      <c r="K213" s="124"/>
    </row>
    <row r="214" spans="1:11" ht="14.25" customHeight="1">
      <c r="A214" s="80"/>
      <c r="B214" s="80" t="s">
        <v>85</v>
      </c>
      <c r="C214" s="98">
        <v>764</v>
      </c>
      <c r="D214" s="476" t="s">
        <v>599</v>
      </c>
      <c r="E214" s="476"/>
      <c r="F214" s="99"/>
      <c r="G214" s="83"/>
      <c r="H214" s="84" t="s">
        <v>90</v>
      </c>
      <c r="I214" s="84" t="s">
        <v>91</v>
      </c>
      <c r="J214" s="480">
        <f>SUM(J216:J231)</f>
        <v>0</v>
      </c>
      <c r="K214" s="59">
        <v>21</v>
      </c>
    </row>
    <row r="215" spans="1:11" ht="9" customHeight="1">
      <c r="A215" s="121"/>
      <c r="B215" s="121"/>
      <c r="C215" s="81"/>
      <c r="D215" s="82"/>
      <c r="E215" s="122" t="s">
        <v>77</v>
      </c>
      <c r="F215" s="123" t="s">
        <v>78</v>
      </c>
      <c r="G215" s="84" t="s">
        <v>79</v>
      </c>
      <c r="H215" s="101">
        <f>SUM(H216:H231)</f>
        <v>0</v>
      </c>
      <c r="I215" s="101">
        <f>SUM(I216:I231)</f>
        <v>0</v>
      </c>
      <c r="J215" s="480"/>
      <c r="K215" s="59"/>
    </row>
    <row r="216" spans="1:11" ht="11.25" customHeight="1">
      <c r="A216" s="117" t="s">
        <v>600</v>
      </c>
      <c r="B216" s="117" t="s">
        <v>85</v>
      </c>
      <c r="C216" s="117" t="s">
        <v>601</v>
      </c>
      <c r="D216" s="119" t="s">
        <v>602</v>
      </c>
      <c r="E216" s="104" t="s">
        <v>149</v>
      </c>
      <c r="F216" s="106">
        <v>42.15</v>
      </c>
      <c r="G216" s="436">
        <v>0</v>
      </c>
      <c r="H216" s="436">
        <v>0</v>
      </c>
      <c r="I216" s="436">
        <v>0</v>
      </c>
      <c r="J216" s="97">
        <f t="shared" ref="J216:J231" si="10">PRODUCT(F216:G216)</f>
        <v>0</v>
      </c>
      <c r="K216" s="59"/>
    </row>
    <row r="217" spans="1:11" ht="11.25" customHeight="1">
      <c r="A217" s="117" t="s">
        <v>603</v>
      </c>
      <c r="B217" s="117" t="s">
        <v>85</v>
      </c>
      <c r="C217" s="117" t="s">
        <v>604</v>
      </c>
      <c r="D217" s="119" t="s">
        <v>605</v>
      </c>
      <c r="E217" s="104" t="s">
        <v>149</v>
      </c>
      <c r="F217" s="106">
        <v>3.6</v>
      </c>
      <c r="G217" s="436">
        <v>0</v>
      </c>
      <c r="H217" s="436">
        <v>0</v>
      </c>
      <c r="I217" s="436">
        <v>0</v>
      </c>
      <c r="J217" s="97">
        <f t="shared" si="10"/>
        <v>0</v>
      </c>
      <c r="K217" s="59"/>
    </row>
    <row r="218" spans="1:11" ht="11.25" customHeight="1">
      <c r="A218" s="117" t="s">
        <v>606</v>
      </c>
      <c r="B218" s="117" t="s">
        <v>85</v>
      </c>
      <c r="C218" s="117" t="s">
        <v>607</v>
      </c>
      <c r="D218" s="119" t="s">
        <v>608</v>
      </c>
      <c r="E218" s="104" t="s">
        <v>208</v>
      </c>
      <c r="F218" s="106">
        <v>4</v>
      </c>
      <c r="G218" s="436">
        <v>0</v>
      </c>
      <c r="H218" s="436">
        <v>0</v>
      </c>
      <c r="I218" s="436">
        <v>0</v>
      </c>
      <c r="J218" s="97">
        <f t="shared" si="10"/>
        <v>0</v>
      </c>
      <c r="K218" s="59"/>
    </row>
    <row r="219" spans="1:11" ht="11.25" customHeight="1">
      <c r="A219" s="117" t="s">
        <v>609</v>
      </c>
      <c r="B219" s="117" t="s">
        <v>85</v>
      </c>
      <c r="C219" s="117" t="s">
        <v>610</v>
      </c>
      <c r="D219" s="119" t="s">
        <v>611</v>
      </c>
      <c r="E219" s="104" t="s">
        <v>208</v>
      </c>
      <c r="F219" s="106">
        <v>2</v>
      </c>
      <c r="G219" s="436">
        <v>0</v>
      </c>
      <c r="H219" s="436">
        <v>0</v>
      </c>
      <c r="I219" s="436">
        <v>0</v>
      </c>
      <c r="J219" s="97">
        <f t="shared" si="10"/>
        <v>0</v>
      </c>
      <c r="K219" s="59"/>
    </row>
    <row r="220" spans="1:11" ht="11.25" customHeight="1">
      <c r="A220" s="117" t="s">
        <v>612</v>
      </c>
      <c r="B220" s="117" t="s">
        <v>85</v>
      </c>
      <c r="C220" s="117" t="s">
        <v>613</v>
      </c>
      <c r="D220" s="119" t="s">
        <v>614</v>
      </c>
      <c r="E220" s="104" t="s">
        <v>153</v>
      </c>
      <c r="F220" s="106">
        <v>289.16000000000003</v>
      </c>
      <c r="G220" s="436">
        <v>0</v>
      </c>
      <c r="H220" s="436">
        <v>0</v>
      </c>
      <c r="I220" s="436">
        <v>0</v>
      </c>
      <c r="J220" s="97">
        <f t="shared" si="10"/>
        <v>0</v>
      </c>
      <c r="K220" s="59"/>
    </row>
    <row r="221" spans="1:11" ht="11.25" customHeight="1">
      <c r="A221" s="117" t="s">
        <v>615</v>
      </c>
      <c r="B221" s="117" t="s">
        <v>85</v>
      </c>
      <c r="C221" s="117" t="s">
        <v>616</v>
      </c>
      <c r="D221" s="119" t="s">
        <v>617</v>
      </c>
      <c r="E221" s="104" t="s">
        <v>149</v>
      </c>
      <c r="F221" s="106">
        <v>42.01</v>
      </c>
      <c r="G221" s="436">
        <v>0</v>
      </c>
      <c r="H221" s="436">
        <v>0</v>
      </c>
      <c r="I221" s="436">
        <v>0</v>
      </c>
      <c r="J221" s="97">
        <f t="shared" si="10"/>
        <v>0</v>
      </c>
      <c r="K221" s="59"/>
    </row>
    <row r="222" spans="1:11" ht="11.25" customHeight="1">
      <c r="A222" s="117" t="s">
        <v>618</v>
      </c>
      <c r="B222" s="117" t="s">
        <v>85</v>
      </c>
      <c r="C222" s="117" t="s">
        <v>619</v>
      </c>
      <c r="D222" s="119" t="s">
        <v>620</v>
      </c>
      <c r="E222" s="104" t="s">
        <v>149</v>
      </c>
      <c r="F222" s="106">
        <v>4.2</v>
      </c>
      <c r="G222" s="436">
        <v>0</v>
      </c>
      <c r="H222" s="436">
        <v>0</v>
      </c>
      <c r="I222" s="436">
        <v>0</v>
      </c>
      <c r="J222" s="97">
        <f t="shared" si="10"/>
        <v>0</v>
      </c>
      <c r="K222" s="59"/>
    </row>
    <row r="223" spans="1:11" ht="11.25" customHeight="1">
      <c r="A223" s="117" t="s">
        <v>621</v>
      </c>
      <c r="B223" s="117" t="s">
        <v>85</v>
      </c>
      <c r="C223" s="117" t="s">
        <v>622</v>
      </c>
      <c r="D223" s="119" t="s">
        <v>623</v>
      </c>
      <c r="E223" s="104" t="s">
        <v>149</v>
      </c>
      <c r="F223" s="106">
        <v>16.2</v>
      </c>
      <c r="G223" s="436">
        <v>0</v>
      </c>
      <c r="H223" s="436">
        <v>0</v>
      </c>
      <c r="I223" s="436">
        <v>0</v>
      </c>
      <c r="J223" s="97">
        <f t="shared" si="10"/>
        <v>0</v>
      </c>
      <c r="K223" s="59"/>
    </row>
    <row r="224" spans="1:11" ht="11.25" customHeight="1">
      <c r="A224" s="117" t="s">
        <v>624</v>
      </c>
      <c r="B224" s="117" t="s">
        <v>85</v>
      </c>
      <c r="C224" s="117" t="s">
        <v>625</v>
      </c>
      <c r="D224" s="119" t="s">
        <v>626</v>
      </c>
      <c r="E224" s="104" t="s">
        <v>149</v>
      </c>
      <c r="F224" s="106">
        <v>16.399999999999999</v>
      </c>
      <c r="G224" s="436">
        <v>0</v>
      </c>
      <c r="H224" s="436">
        <v>0</v>
      </c>
      <c r="I224" s="436">
        <v>0</v>
      </c>
      <c r="J224" s="97">
        <f t="shared" si="10"/>
        <v>0</v>
      </c>
      <c r="K224" s="59"/>
    </row>
    <row r="225" spans="1:11" ht="11.25" customHeight="1">
      <c r="A225" s="117" t="s">
        <v>627</v>
      </c>
      <c r="B225" s="117" t="s">
        <v>85</v>
      </c>
      <c r="C225" s="117" t="s">
        <v>628</v>
      </c>
      <c r="D225" s="119" t="s">
        <v>629</v>
      </c>
      <c r="E225" s="104" t="s">
        <v>149</v>
      </c>
      <c r="F225" s="106">
        <v>24.4</v>
      </c>
      <c r="G225" s="436">
        <v>0</v>
      </c>
      <c r="H225" s="436">
        <v>0</v>
      </c>
      <c r="I225" s="436">
        <v>0</v>
      </c>
      <c r="J225" s="97">
        <f t="shared" si="10"/>
        <v>0</v>
      </c>
      <c r="K225" s="59"/>
    </row>
    <row r="226" spans="1:11" ht="11.25" customHeight="1">
      <c r="A226" s="117" t="s">
        <v>630</v>
      </c>
      <c r="B226" s="117" t="s">
        <v>85</v>
      </c>
      <c r="C226" s="117" t="s">
        <v>631</v>
      </c>
      <c r="D226" s="119" t="s">
        <v>632</v>
      </c>
      <c r="E226" s="104" t="s">
        <v>149</v>
      </c>
      <c r="F226" s="106">
        <v>6.1</v>
      </c>
      <c r="G226" s="436">
        <v>0</v>
      </c>
      <c r="H226" s="436">
        <v>0</v>
      </c>
      <c r="I226" s="436">
        <v>0</v>
      </c>
      <c r="J226" s="97">
        <f t="shared" si="10"/>
        <v>0</v>
      </c>
      <c r="K226" s="59"/>
    </row>
    <row r="227" spans="1:11" ht="11.25" customHeight="1">
      <c r="A227" s="117" t="s">
        <v>633</v>
      </c>
      <c r="B227" s="117" t="s">
        <v>85</v>
      </c>
      <c r="C227" s="117" t="s">
        <v>634</v>
      </c>
      <c r="D227" s="119" t="s">
        <v>635</v>
      </c>
      <c r="E227" s="104" t="s">
        <v>153</v>
      </c>
      <c r="F227" s="106">
        <v>1.6</v>
      </c>
      <c r="G227" s="436">
        <v>0</v>
      </c>
      <c r="H227" s="436">
        <v>0</v>
      </c>
      <c r="I227" s="436">
        <v>0</v>
      </c>
      <c r="J227" s="97">
        <f t="shared" si="10"/>
        <v>0</v>
      </c>
      <c r="K227" s="59"/>
    </row>
    <row r="228" spans="1:11" ht="11.25" customHeight="1">
      <c r="A228" s="117" t="s">
        <v>636</v>
      </c>
      <c r="B228" s="117" t="s">
        <v>85</v>
      </c>
      <c r="C228" s="117" t="s">
        <v>637</v>
      </c>
      <c r="D228" s="119" t="s">
        <v>638</v>
      </c>
      <c r="E228" s="104" t="s">
        <v>149</v>
      </c>
      <c r="F228" s="106">
        <v>8.6</v>
      </c>
      <c r="G228" s="436">
        <v>0</v>
      </c>
      <c r="H228" s="436">
        <v>0</v>
      </c>
      <c r="I228" s="436">
        <v>0</v>
      </c>
      <c r="J228" s="97">
        <f t="shared" si="10"/>
        <v>0</v>
      </c>
      <c r="K228" s="59"/>
    </row>
    <row r="229" spans="1:11" ht="11.25" customHeight="1">
      <c r="A229" s="117" t="s">
        <v>639</v>
      </c>
      <c r="B229" s="117" t="s">
        <v>85</v>
      </c>
      <c r="C229" s="117" t="s">
        <v>640</v>
      </c>
      <c r="D229" s="119" t="s">
        <v>641</v>
      </c>
      <c r="E229" s="104" t="s">
        <v>149</v>
      </c>
      <c r="F229" s="106">
        <v>1.2</v>
      </c>
      <c r="G229" s="436">
        <v>0</v>
      </c>
      <c r="H229" s="436">
        <v>0</v>
      </c>
      <c r="I229" s="436">
        <v>0</v>
      </c>
      <c r="J229" s="97">
        <f t="shared" si="10"/>
        <v>0</v>
      </c>
      <c r="K229" s="59"/>
    </row>
    <row r="230" spans="1:11" ht="11.25" customHeight="1">
      <c r="A230" s="117" t="s">
        <v>642</v>
      </c>
      <c r="B230" s="117" t="s">
        <v>85</v>
      </c>
      <c r="C230" s="117" t="s">
        <v>643</v>
      </c>
      <c r="D230" s="119" t="s">
        <v>644</v>
      </c>
      <c r="E230" s="104" t="s">
        <v>149</v>
      </c>
      <c r="F230" s="106">
        <v>10.35</v>
      </c>
      <c r="G230" s="436">
        <v>0</v>
      </c>
      <c r="H230" s="436">
        <v>0</v>
      </c>
      <c r="I230" s="436">
        <v>0</v>
      </c>
      <c r="J230" s="97">
        <f t="shared" si="10"/>
        <v>0</v>
      </c>
      <c r="K230" s="59"/>
    </row>
    <row r="231" spans="1:11" ht="11.25" customHeight="1">
      <c r="A231" s="117" t="s">
        <v>645</v>
      </c>
      <c r="B231" s="117" t="s">
        <v>85</v>
      </c>
      <c r="C231" s="117" t="s">
        <v>646</v>
      </c>
      <c r="D231" s="119" t="s">
        <v>647</v>
      </c>
      <c r="E231" s="104" t="s">
        <v>136</v>
      </c>
      <c r="F231" s="106">
        <v>2.64</v>
      </c>
      <c r="G231" s="436">
        <v>0</v>
      </c>
      <c r="H231" s="106"/>
      <c r="I231" s="436">
        <v>0</v>
      </c>
      <c r="J231" s="97">
        <f t="shared" si="10"/>
        <v>0</v>
      </c>
      <c r="K231" s="59"/>
    </row>
    <row r="232" spans="1:11" ht="14.25" customHeight="1">
      <c r="A232" s="80"/>
      <c r="B232" s="80" t="s">
        <v>85</v>
      </c>
      <c r="C232" s="98">
        <v>765</v>
      </c>
      <c r="D232" s="476" t="s">
        <v>648</v>
      </c>
      <c r="E232" s="476"/>
      <c r="F232" s="99"/>
      <c r="G232" s="83"/>
      <c r="H232" s="84" t="s">
        <v>90</v>
      </c>
      <c r="I232" s="84" t="s">
        <v>91</v>
      </c>
      <c r="J232" s="480">
        <f>SUM(J234:J237)</f>
        <v>0</v>
      </c>
      <c r="K232" s="59">
        <v>22</v>
      </c>
    </row>
    <row r="233" spans="1:11" ht="9" customHeight="1">
      <c r="A233" s="121"/>
      <c r="B233" s="121"/>
      <c r="C233" s="81"/>
      <c r="D233" s="82"/>
      <c r="E233" s="122" t="s">
        <v>77</v>
      </c>
      <c r="F233" s="123" t="s">
        <v>78</v>
      </c>
      <c r="G233" s="84" t="s">
        <v>79</v>
      </c>
      <c r="H233" s="101">
        <f>SUM(H234:H237)</f>
        <v>0</v>
      </c>
      <c r="I233" s="101">
        <f>SUM(I234:I237)</f>
        <v>0</v>
      </c>
      <c r="J233" s="480"/>
      <c r="K233" s="59"/>
    </row>
    <row r="234" spans="1:11" ht="11.25" customHeight="1">
      <c r="A234" s="117" t="s">
        <v>649</v>
      </c>
      <c r="B234" s="117" t="s">
        <v>85</v>
      </c>
      <c r="C234" s="117" t="s">
        <v>650</v>
      </c>
      <c r="D234" s="119" t="s">
        <v>651</v>
      </c>
      <c r="E234" s="104" t="s">
        <v>149</v>
      </c>
      <c r="F234" s="106">
        <v>46.21</v>
      </c>
      <c r="G234" s="436">
        <v>0</v>
      </c>
      <c r="H234" s="436">
        <v>0</v>
      </c>
      <c r="I234" s="436">
        <v>0</v>
      </c>
      <c r="J234" s="97">
        <f>PRODUCT(F234:G234)</f>
        <v>0</v>
      </c>
      <c r="K234" s="59"/>
    </row>
    <row r="235" spans="1:11" ht="11.25" customHeight="1">
      <c r="A235" s="117" t="s">
        <v>652</v>
      </c>
      <c r="B235" s="117" t="s">
        <v>85</v>
      </c>
      <c r="C235" s="117" t="s">
        <v>653</v>
      </c>
      <c r="D235" s="119" t="s">
        <v>654</v>
      </c>
      <c r="E235" s="104" t="s">
        <v>208</v>
      </c>
      <c r="F235" s="106">
        <v>8</v>
      </c>
      <c r="G235" s="436">
        <v>0</v>
      </c>
      <c r="H235" s="436">
        <v>0</v>
      </c>
      <c r="I235" s="436">
        <v>0</v>
      </c>
      <c r="J235" s="97">
        <f>PRODUCT(F235:G235)</f>
        <v>0</v>
      </c>
      <c r="K235" s="59"/>
    </row>
    <row r="236" spans="1:11" ht="11.25" customHeight="1">
      <c r="A236" s="117" t="s">
        <v>655</v>
      </c>
      <c r="B236" s="117" t="s">
        <v>85</v>
      </c>
      <c r="C236" s="117" t="s">
        <v>656</v>
      </c>
      <c r="D236" s="119" t="s">
        <v>657</v>
      </c>
      <c r="E236" s="104" t="s">
        <v>153</v>
      </c>
      <c r="F236" s="106">
        <v>289.16000000000003</v>
      </c>
      <c r="G236" s="436">
        <v>0</v>
      </c>
      <c r="H236" s="436">
        <v>0</v>
      </c>
      <c r="I236" s="436">
        <v>0</v>
      </c>
      <c r="J236" s="97">
        <f>PRODUCT(F236:G236)</f>
        <v>0</v>
      </c>
      <c r="K236" s="59"/>
    </row>
    <row r="237" spans="1:11" ht="11.25" customHeight="1">
      <c r="A237" s="117" t="s">
        <v>658</v>
      </c>
      <c r="B237" s="117" t="s">
        <v>85</v>
      </c>
      <c r="C237" s="117" t="s">
        <v>659</v>
      </c>
      <c r="D237" s="119" t="s">
        <v>660</v>
      </c>
      <c r="E237" s="104" t="s">
        <v>136</v>
      </c>
      <c r="F237" s="106">
        <v>0.15</v>
      </c>
      <c r="G237" s="436">
        <v>0</v>
      </c>
      <c r="H237" s="106"/>
      <c r="I237" s="436">
        <v>0</v>
      </c>
      <c r="J237" s="97">
        <f>PRODUCT(F237:G237)</f>
        <v>0</v>
      </c>
      <c r="K237" s="59"/>
    </row>
    <row r="238" spans="1:11" ht="14.25" customHeight="1">
      <c r="A238" s="80"/>
      <c r="B238" s="80" t="s">
        <v>85</v>
      </c>
      <c r="C238" s="98">
        <v>766</v>
      </c>
      <c r="D238" s="476" t="s">
        <v>661</v>
      </c>
      <c r="E238" s="476"/>
      <c r="F238" s="99"/>
      <c r="G238" s="83"/>
      <c r="H238" s="84" t="s">
        <v>90</v>
      </c>
      <c r="I238" s="84" t="s">
        <v>91</v>
      </c>
      <c r="J238" s="478">
        <f>SUM(J240:J285)</f>
        <v>0</v>
      </c>
      <c r="K238" s="59">
        <v>23</v>
      </c>
    </row>
    <row r="239" spans="1:11" ht="9.75" customHeight="1">
      <c r="A239" s="121"/>
      <c r="B239" s="121"/>
      <c r="C239" s="81"/>
      <c r="D239" s="82"/>
      <c r="E239" s="122" t="s">
        <v>77</v>
      </c>
      <c r="F239" s="123" t="s">
        <v>78</v>
      </c>
      <c r="G239" s="84" t="s">
        <v>79</v>
      </c>
      <c r="H239" s="101">
        <f>SUM(H240:H285)</f>
        <v>0</v>
      </c>
      <c r="I239" s="101">
        <f>SUM(I240:I285)</f>
        <v>0</v>
      </c>
      <c r="J239" s="478"/>
      <c r="K239" s="59"/>
    </row>
    <row r="240" spans="1:11" ht="11.25" customHeight="1">
      <c r="A240" s="117" t="s">
        <v>662</v>
      </c>
      <c r="B240" s="117" t="s">
        <v>85</v>
      </c>
      <c r="C240" s="117" t="s">
        <v>663</v>
      </c>
      <c r="D240" s="119" t="s">
        <v>664</v>
      </c>
      <c r="E240" s="104" t="s">
        <v>208</v>
      </c>
      <c r="F240" s="106">
        <v>16</v>
      </c>
      <c r="G240" s="436">
        <v>0</v>
      </c>
      <c r="H240" s="436">
        <v>0</v>
      </c>
      <c r="I240" s="436">
        <v>0</v>
      </c>
      <c r="J240" s="97">
        <f t="shared" ref="J240:J285" si="11">PRODUCT(F240:G240)</f>
        <v>0</v>
      </c>
      <c r="K240" s="59"/>
    </row>
    <row r="241" spans="1:11" ht="11.25" customHeight="1">
      <c r="A241" s="117" t="s">
        <v>665</v>
      </c>
      <c r="B241" s="117" t="s">
        <v>85</v>
      </c>
      <c r="C241" s="117" t="s">
        <v>666</v>
      </c>
      <c r="D241" s="119" t="s">
        <v>667</v>
      </c>
      <c r="E241" s="104" t="s">
        <v>208</v>
      </c>
      <c r="F241" s="106">
        <v>2</v>
      </c>
      <c r="G241" s="436">
        <v>0</v>
      </c>
      <c r="H241" s="436">
        <v>0</v>
      </c>
      <c r="I241" s="106"/>
      <c r="J241" s="97">
        <f t="shared" si="11"/>
        <v>0</v>
      </c>
      <c r="K241" s="59"/>
    </row>
    <row r="242" spans="1:11" ht="21" customHeight="1">
      <c r="A242" s="117" t="s">
        <v>668</v>
      </c>
      <c r="B242" s="117" t="s">
        <v>85</v>
      </c>
      <c r="C242" s="117" t="s">
        <v>669</v>
      </c>
      <c r="D242" s="119" t="s">
        <v>670</v>
      </c>
      <c r="E242" s="104" t="s">
        <v>208</v>
      </c>
      <c r="F242" s="106">
        <v>9</v>
      </c>
      <c r="G242" s="436">
        <v>0</v>
      </c>
      <c r="H242" s="436">
        <v>0</v>
      </c>
      <c r="I242" s="106"/>
      <c r="J242" s="97">
        <f t="shared" si="11"/>
        <v>0</v>
      </c>
      <c r="K242" s="59"/>
    </row>
    <row r="243" spans="1:11" ht="11.25" customHeight="1">
      <c r="A243" s="117" t="s">
        <v>671</v>
      </c>
      <c r="B243" s="117" t="s">
        <v>85</v>
      </c>
      <c r="C243" s="117" t="s">
        <v>672</v>
      </c>
      <c r="D243" s="119" t="s">
        <v>673</v>
      </c>
      <c r="E243" s="104" t="s">
        <v>208</v>
      </c>
      <c r="F243" s="106">
        <v>2</v>
      </c>
      <c r="G243" s="436">
        <v>0</v>
      </c>
      <c r="H243" s="436">
        <v>0</v>
      </c>
      <c r="I243" s="106"/>
      <c r="J243" s="97">
        <f t="shared" si="11"/>
        <v>0</v>
      </c>
      <c r="K243" s="59"/>
    </row>
    <row r="244" spans="1:11" ht="11.25" customHeight="1">
      <c r="A244" s="117" t="s">
        <v>674</v>
      </c>
      <c r="B244" s="117" t="s">
        <v>85</v>
      </c>
      <c r="C244" s="117" t="s">
        <v>675</v>
      </c>
      <c r="D244" s="119" t="s">
        <v>676</v>
      </c>
      <c r="E244" s="104" t="s">
        <v>208</v>
      </c>
      <c r="F244" s="106">
        <v>2</v>
      </c>
      <c r="G244" s="436">
        <v>0</v>
      </c>
      <c r="H244" s="436">
        <v>0</v>
      </c>
      <c r="I244" s="106"/>
      <c r="J244" s="97">
        <f t="shared" si="11"/>
        <v>0</v>
      </c>
      <c r="K244" s="59"/>
    </row>
    <row r="245" spans="1:11" ht="11.25" customHeight="1">
      <c r="A245" s="117" t="s">
        <v>677</v>
      </c>
      <c r="B245" s="117" t="s">
        <v>85</v>
      </c>
      <c r="C245" s="117" t="s">
        <v>678</v>
      </c>
      <c r="D245" s="119" t="s">
        <v>679</v>
      </c>
      <c r="E245" s="104" t="s">
        <v>208</v>
      </c>
      <c r="F245" s="106">
        <v>1</v>
      </c>
      <c r="G245" s="436">
        <v>0</v>
      </c>
      <c r="H245" s="436">
        <v>0</v>
      </c>
      <c r="I245" s="106"/>
      <c r="J245" s="97">
        <f t="shared" si="11"/>
        <v>0</v>
      </c>
      <c r="K245" s="59"/>
    </row>
    <row r="246" spans="1:11" ht="11.25" customHeight="1">
      <c r="A246" s="117" t="s">
        <v>680</v>
      </c>
      <c r="B246" s="117" t="s">
        <v>85</v>
      </c>
      <c r="C246" s="117" t="s">
        <v>681</v>
      </c>
      <c r="D246" s="119" t="s">
        <v>682</v>
      </c>
      <c r="E246" s="104" t="s">
        <v>683</v>
      </c>
      <c r="F246" s="106">
        <v>4</v>
      </c>
      <c r="G246" s="436">
        <v>0</v>
      </c>
      <c r="H246" s="106"/>
      <c r="I246" s="436">
        <v>0</v>
      </c>
      <c r="J246" s="97">
        <f t="shared" si="11"/>
        <v>0</v>
      </c>
      <c r="K246" s="59"/>
    </row>
    <row r="247" spans="1:11" ht="11.25" customHeight="1">
      <c r="A247" s="117" t="s">
        <v>684</v>
      </c>
      <c r="B247" s="117" t="s">
        <v>85</v>
      </c>
      <c r="C247" s="117" t="s">
        <v>685</v>
      </c>
      <c r="D247" s="119" t="s">
        <v>686</v>
      </c>
      <c r="E247" s="104" t="s">
        <v>687</v>
      </c>
      <c r="F247" s="106">
        <v>5</v>
      </c>
      <c r="G247" s="436">
        <v>0</v>
      </c>
      <c r="H247" s="106"/>
      <c r="I247" s="436">
        <v>0</v>
      </c>
      <c r="J247" s="97">
        <f t="shared" si="11"/>
        <v>0</v>
      </c>
      <c r="K247" s="59"/>
    </row>
    <row r="248" spans="1:11" ht="11.25" customHeight="1">
      <c r="A248" s="117" t="s">
        <v>688</v>
      </c>
      <c r="B248" s="117" t="s">
        <v>85</v>
      </c>
      <c r="C248" s="117" t="s">
        <v>689</v>
      </c>
      <c r="D248" s="119" t="s">
        <v>690</v>
      </c>
      <c r="E248" s="104" t="s">
        <v>683</v>
      </c>
      <c r="F248" s="106">
        <v>3</v>
      </c>
      <c r="G248" s="436">
        <v>0</v>
      </c>
      <c r="H248" s="106"/>
      <c r="I248" s="436">
        <v>0</v>
      </c>
      <c r="J248" s="97">
        <f t="shared" si="11"/>
        <v>0</v>
      </c>
      <c r="K248" s="59"/>
    </row>
    <row r="249" spans="1:11" ht="11.25" customHeight="1">
      <c r="A249" s="117" t="s">
        <v>691</v>
      </c>
      <c r="B249" s="117" t="s">
        <v>85</v>
      </c>
      <c r="C249" s="117" t="s">
        <v>692</v>
      </c>
      <c r="D249" s="119" t="s">
        <v>693</v>
      </c>
      <c r="E249" s="104" t="s">
        <v>687</v>
      </c>
      <c r="F249" s="106">
        <v>8</v>
      </c>
      <c r="G249" s="436">
        <v>0</v>
      </c>
      <c r="H249" s="106"/>
      <c r="I249" s="436">
        <v>0</v>
      </c>
      <c r="J249" s="97">
        <f t="shared" si="11"/>
        <v>0</v>
      </c>
      <c r="K249" s="59"/>
    </row>
    <row r="250" spans="1:11" ht="11.25" customHeight="1">
      <c r="A250" s="117" t="s">
        <v>694</v>
      </c>
      <c r="B250" s="117" t="s">
        <v>85</v>
      </c>
      <c r="C250" s="117" t="s">
        <v>695</v>
      </c>
      <c r="D250" s="119" t="s">
        <v>696</v>
      </c>
      <c r="E250" s="104" t="s">
        <v>153</v>
      </c>
      <c r="F250" s="106">
        <v>24.91</v>
      </c>
      <c r="G250" s="436">
        <v>0</v>
      </c>
      <c r="H250" s="436">
        <v>0</v>
      </c>
      <c r="I250" s="436">
        <v>0</v>
      </c>
      <c r="J250" s="97">
        <f t="shared" si="11"/>
        <v>0</v>
      </c>
      <c r="K250" s="59"/>
    </row>
    <row r="251" spans="1:11" ht="11.25" customHeight="1">
      <c r="A251" s="117" t="s">
        <v>697</v>
      </c>
      <c r="B251" s="117" t="s">
        <v>85</v>
      </c>
      <c r="C251" s="117" t="s">
        <v>698</v>
      </c>
      <c r="D251" s="119" t="s">
        <v>699</v>
      </c>
      <c r="E251" s="104" t="s">
        <v>100</v>
      </c>
      <c r="F251" s="106">
        <v>0.71</v>
      </c>
      <c r="G251" s="436">
        <v>0</v>
      </c>
      <c r="H251" s="436">
        <v>0</v>
      </c>
      <c r="I251" s="106"/>
      <c r="J251" s="97">
        <f t="shared" si="11"/>
        <v>0</v>
      </c>
      <c r="K251" s="59"/>
    </row>
    <row r="252" spans="1:11" ht="11.25" customHeight="1">
      <c r="A252" s="117" t="s">
        <v>700</v>
      </c>
      <c r="B252" s="117" t="s">
        <v>85</v>
      </c>
      <c r="C252" s="117" t="s">
        <v>701</v>
      </c>
      <c r="D252" s="119" t="s">
        <v>702</v>
      </c>
      <c r="E252" s="104" t="s">
        <v>153</v>
      </c>
      <c r="F252" s="106">
        <v>35.090000000000003</v>
      </c>
      <c r="G252" s="436">
        <v>0</v>
      </c>
      <c r="H252" s="436">
        <v>0</v>
      </c>
      <c r="I252" s="436">
        <v>0</v>
      </c>
      <c r="J252" s="97">
        <f t="shared" si="11"/>
        <v>0</v>
      </c>
      <c r="K252" s="59"/>
    </row>
    <row r="253" spans="1:11" ht="11.25" customHeight="1">
      <c r="A253" s="117" t="s">
        <v>703</v>
      </c>
      <c r="B253" s="117" t="s">
        <v>85</v>
      </c>
      <c r="C253" s="117" t="s">
        <v>704</v>
      </c>
      <c r="D253" s="119" t="s">
        <v>705</v>
      </c>
      <c r="E253" s="104" t="s">
        <v>153</v>
      </c>
      <c r="F253" s="106">
        <v>38.6</v>
      </c>
      <c r="G253" s="436">
        <v>0</v>
      </c>
      <c r="H253" s="436">
        <v>0</v>
      </c>
      <c r="I253" s="106"/>
      <c r="J253" s="97">
        <f t="shared" si="11"/>
        <v>0</v>
      </c>
      <c r="K253" s="59"/>
    </row>
    <row r="254" spans="1:11" ht="11.25" customHeight="1">
      <c r="A254" s="117" t="s">
        <v>706</v>
      </c>
      <c r="B254" s="117" t="s">
        <v>85</v>
      </c>
      <c r="C254" s="117" t="s">
        <v>707</v>
      </c>
      <c r="D254" s="119" t="s">
        <v>708</v>
      </c>
      <c r="E254" s="104" t="s">
        <v>153</v>
      </c>
      <c r="F254" s="106">
        <v>15.27</v>
      </c>
      <c r="G254" s="436">
        <v>0</v>
      </c>
      <c r="H254" s="436">
        <v>0</v>
      </c>
      <c r="I254" s="436">
        <v>0</v>
      </c>
      <c r="J254" s="97">
        <f t="shared" si="11"/>
        <v>0</v>
      </c>
      <c r="K254" s="59"/>
    </row>
    <row r="255" spans="1:11" ht="11.25" customHeight="1">
      <c r="A255" s="117" t="s">
        <v>709</v>
      </c>
      <c r="B255" s="117" t="s">
        <v>85</v>
      </c>
      <c r="C255" s="117" t="s">
        <v>710</v>
      </c>
      <c r="D255" s="119" t="s">
        <v>711</v>
      </c>
      <c r="E255" s="104" t="s">
        <v>153</v>
      </c>
      <c r="F255" s="106">
        <v>16.03</v>
      </c>
      <c r="G255" s="436">
        <v>0</v>
      </c>
      <c r="H255" s="436">
        <v>0</v>
      </c>
      <c r="I255" s="106"/>
      <c r="J255" s="97">
        <f t="shared" si="11"/>
        <v>0</v>
      </c>
      <c r="K255" s="59"/>
    </row>
    <row r="256" spans="1:11" ht="11.25" customHeight="1">
      <c r="A256" s="117" t="s">
        <v>712</v>
      </c>
      <c r="B256" s="117" t="s">
        <v>85</v>
      </c>
      <c r="C256" s="117" t="s">
        <v>713</v>
      </c>
      <c r="D256" s="119" t="s">
        <v>714</v>
      </c>
      <c r="E256" s="104" t="s">
        <v>153</v>
      </c>
      <c r="F256" s="106">
        <v>7.47</v>
      </c>
      <c r="G256" s="436">
        <v>0</v>
      </c>
      <c r="H256" s="436">
        <v>0</v>
      </c>
      <c r="I256" s="436">
        <v>0</v>
      </c>
      <c r="J256" s="97">
        <f t="shared" si="11"/>
        <v>0</v>
      </c>
      <c r="K256" s="59"/>
    </row>
    <row r="257" spans="1:11" ht="11.25" customHeight="1">
      <c r="A257" s="117" t="s">
        <v>715</v>
      </c>
      <c r="B257" s="117" t="s">
        <v>85</v>
      </c>
      <c r="C257" s="117" t="s">
        <v>716</v>
      </c>
      <c r="D257" s="119" t="s">
        <v>717</v>
      </c>
      <c r="E257" s="104" t="s">
        <v>208</v>
      </c>
      <c r="F257" s="106">
        <v>5</v>
      </c>
      <c r="G257" s="436">
        <v>0</v>
      </c>
      <c r="H257" s="436">
        <v>0</v>
      </c>
      <c r="I257" s="436">
        <v>0</v>
      </c>
      <c r="J257" s="97">
        <f t="shared" si="11"/>
        <v>0</v>
      </c>
      <c r="K257" s="59"/>
    </row>
    <row r="258" spans="1:11" ht="11.25" customHeight="1">
      <c r="A258" s="117" t="s">
        <v>718</v>
      </c>
      <c r="B258" s="117" t="s">
        <v>85</v>
      </c>
      <c r="C258" s="117" t="s">
        <v>719</v>
      </c>
      <c r="D258" s="119" t="s">
        <v>720</v>
      </c>
      <c r="E258" s="104" t="s">
        <v>208</v>
      </c>
      <c r="F258" s="106">
        <v>5</v>
      </c>
      <c r="G258" s="436">
        <v>0</v>
      </c>
      <c r="H258" s="436">
        <v>0</v>
      </c>
      <c r="I258" s="106"/>
      <c r="J258" s="97">
        <f t="shared" si="11"/>
        <v>0</v>
      </c>
      <c r="K258" s="59"/>
    </row>
    <row r="259" spans="1:11" ht="11.25" customHeight="1">
      <c r="A259" s="117" t="s">
        <v>721</v>
      </c>
      <c r="B259" s="117" t="s">
        <v>85</v>
      </c>
      <c r="C259" s="117" t="s">
        <v>722</v>
      </c>
      <c r="D259" s="119" t="s">
        <v>723</v>
      </c>
      <c r="E259" s="104" t="s">
        <v>208</v>
      </c>
      <c r="F259" s="106">
        <v>5</v>
      </c>
      <c r="G259" s="436">
        <v>0</v>
      </c>
      <c r="H259" s="436">
        <v>0</v>
      </c>
      <c r="I259" s="106"/>
      <c r="J259" s="97">
        <f t="shared" si="11"/>
        <v>0</v>
      </c>
      <c r="K259" s="59"/>
    </row>
    <row r="260" spans="1:11" ht="11.25" customHeight="1">
      <c r="A260" s="117" t="s">
        <v>724</v>
      </c>
      <c r="B260" s="117" t="s">
        <v>85</v>
      </c>
      <c r="C260" s="117" t="s">
        <v>725</v>
      </c>
      <c r="D260" s="119" t="s">
        <v>726</v>
      </c>
      <c r="E260" s="104" t="s">
        <v>153</v>
      </c>
      <c r="F260" s="106">
        <v>47.59</v>
      </c>
      <c r="G260" s="436">
        <v>0</v>
      </c>
      <c r="H260" s="436">
        <v>0</v>
      </c>
      <c r="I260" s="436">
        <v>0</v>
      </c>
      <c r="J260" s="97">
        <f t="shared" si="11"/>
        <v>0</v>
      </c>
      <c r="K260" s="59"/>
    </row>
    <row r="261" spans="1:11" ht="11.25" customHeight="1">
      <c r="A261" s="117" t="s">
        <v>727</v>
      </c>
      <c r="B261" s="117" t="s">
        <v>85</v>
      </c>
      <c r="C261" s="117" t="s">
        <v>728</v>
      </c>
      <c r="D261" s="119" t="s">
        <v>729</v>
      </c>
      <c r="E261" s="104" t="s">
        <v>153</v>
      </c>
      <c r="F261" s="106">
        <v>52.35</v>
      </c>
      <c r="G261" s="436">
        <v>0</v>
      </c>
      <c r="H261" s="436">
        <v>0</v>
      </c>
      <c r="I261" s="106"/>
      <c r="J261" s="97">
        <f t="shared" si="11"/>
        <v>0</v>
      </c>
      <c r="K261" s="59"/>
    </row>
    <row r="262" spans="1:11" ht="11.25" customHeight="1">
      <c r="A262" s="117" t="s">
        <v>730</v>
      </c>
      <c r="B262" s="117" t="s">
        <v>85</v>
      </c>
      <c r="C262" s="117" t="s">
        <v>731</v>
      </c>
      <c r="D262" s="119" t="s">
        <v>732</v>
      </c>
      <c r="E262" s="104" t="s">
        <v>153</v>
      </c>
      <c r="F262" s="106">
        <v>47.59</v>
      </c>
      <c r="G262" s="436">
        <v>0</v>
      </c>
      <c r="H262" s="436">
        <v>0</v>
      </c>
      <c r="I262" s="436">
        <v>0</v>
      </c>
      <c r="J262" s="97">
        <f t="shared" si="11"/>
        <v>0</v>
      </c>
      <c r="K262" s="59"/>
    </row>
    <row r="263" spans="1:11" ht="11.25" customHeight="1">
      <c r="A263" s="117" t="s">
        <v>733</v>
      </c>
      <c r="B263" s="117" t="s">
        <v>85</v>
      </c>
      <c r="C263" s="117" t="s">
        <v>713</v>
      </c>
      <c r="D263" s="119" t="s">
        <v>734</v>
      </c>
      <c r="E263" s="104" t="s">
        <v>153</v>
      </c>
      <c r="F263" s="106">
        <v>7.66</v>
      </c>
      <c r="G263" s="436">
        <v>0</v>
      </c>
      <c r="H263" s="436">
        <v>0</v>
      </c>
      <c r="I263" s="436">
        <v>0</v>
      </c>
      <c r="J263" s="97">
        <f t="shared" si="11"/>
        <v>0</v>
      </c>
      <c r="K263" s="59"/>
    </row>
    <row r="264" spans="1:11" ht="11.25" customHeight="1">
      <c r="A264" s="117" t="s">
        <v>735</v>
      </c>
      <c r="B264" s="117" t="s">
        <v>85</v>
      </c>
      <c r="C264" s="117" t="s">
        <v>736</v>
      </c>
      <c r="D264" s="119" t="s">
        <v>737</v>
      </c>
      <c r="E264" s="104" t="s">
        <v>153</v>
      </c>
      <c r="F264" s="106">
        <v>55.24</v>
      </c>
      <c r="G264" s="436">
        <v>0</v>
      </c>
      <c r="H264" s="436">
        <v>0</v>
      </c>
      <c r="I264" s="436">
        <v>0</v>
      </c>
      <c r="J264" s="97">
        <f t="shared" si="11"/>
        <v>0</v>
      </c>
      <c r="K264" s="59"/>
    </row>
    <row r="265" spans="1:11" ht="11.25" customHeight="1">
      <c r="A265" s="117" t="s">
        <v>738</v>
      </c>
      <c r="B265" s="117" t="s">
        <v>85</v>
      </c>
      <c r="C265" s="117" t="s">
        <v>739</v>
      </c>
      <c r="D265" s="119" t="s">
        <v>740</v>
      </c>
      <c r="E265" s="104"/>
      <c r="F265" s="106">
        <v>1</v>
      </c>
      <c r="G265" s="436">
        <v>0</v>
      </c>
      <c r="H265" s="436">
        <v>0</v>
      </c>
      <c r="I265" s="436">
        <v>0</v>
      </c>
      <c r="J265" s="97">
        <f t="shared" si="11"/>
        <v>0</v>
      </c>
      <c r="K265" s="59"/>
    </row>
    <row r="266" spans="1:11" ht="11.25" customHeight="1">
      <c r="A266" s="117" t="s">
        <v>741</v>
      </c>
      <c r="B266" s="117" t="s">
        <v>85</v>
      </c>
      <c r="C266" s="117" t="s">
        <v>742</v>
      </c>
      <c r="D266" s="119" t="s">
        <v>743</v>
      </c>
      <c r="E266" s="104" t="s">
        <v>208</v>
      </c>
      <c r="F266" s="106">
        <v>1</v>
      </c>
      <c r="G266" s="436">
        <v>0</v>
      </c>
      <c r="H266" s="436">
        <v>0</v>
      </c>
      <c r="I266" s="436">
        <v>0</v>
      </c>
      <c r="J266" s="97">
        <f t="shared" si="11"/>
        <v>0</v>
      </c>
      <c r="K266" s="59"/>
    </row>
    <row r="267" spans="1:11" ht="11.25" customHeight="1">
      <c r="A267" s="117" t="s">
        <v>744</v>
      </c>
      <c r="B267" s="117" t="s">
        <v>85</v>
      </c>
      <c r="C267" s="117" t="s">
        <v>745</v>
      </c>
      <c r="D267" s="119" t="s">
        <v>746</v>
      </c>
      <c r="E267" s="104" t="s">
        <v>208</v>
      </c>
      <c r="F267" s="106">
        <v>14</v>
      </c>
      <c r="G267" s="436">
        <v>0</v>
      </c>
      <c r="H267" s="436">
        <v>0</v>
      </c>
      <c r="I267" s="436">
        <v>0</v>
      </c>
      <c r="J267" s="97">
        <f t="shared" si="11"/>
        <v>0</v>
      </c>
      <c r="K267" s="59"/>
    </row>
    <row r="268" spans="1:11" ht="11.25" customHeight="1">
      <c r="A268" s="117" t="s">
        <v>747</v>
      </c>
      <c r="B268" s="117" t="s">
        <v>85</v>
      </c>
      <c r="C268" s="117" t="s">
        <v>748</v>
      </c>
      <c r="D268" s="119" t="s">
        <v>749</v>
      </c>
      <c r="E268" s="104" t="s">
        <v>208</v>
      </c>
      <c r="F268" s="106">
        <v>14</v>
      </c>
      <c r="G268" s="436">
        <v>0</v>
      </c>
      <c r="H268" s="436">
        <v>0</v>
      </c>
      <c r="I268" s="436">
        <v>0</v>
      </c>
      <c r="J268" s="97">
        <f t="shared" si="11"/>
        <v>0</v>
      </c>
      <c r="K268" s="59"/>
    </row>
    <row r="269" spans="1:11" ht="11.25" customHeight="1">
      <c r="A269" s="117" t="s">
        <v>750</v>
      </c>
      <c r="B269" s="117" t="s">
        <v>85</v>
      </c>
      <c r="C269" s="117" t="s">
        <v>751</v>
      </c>
      <c r="D269" s="119" t="s">
        <v>752</v>
      </c>
      <c r="E269" s="104" t="s">
        <v>208</v>
      </c>
      <c r="F269" s="106">
        <v>1</v>
      </c>
      <c r="G269" s="436">
        <v>0</v>
      </c>
      <c r="H269" s="436">
        <v>0</v>
      </c>
      <c r="I269" s="436">
        <v>0</v>
      </c>
      <c r="J269" s="97">
        <f t="shared" si="11"/>
        <v>0</v>
      </c>
      <c r="K269" s="59"/>
    </row>
    <row r="270" spans="1:11" ht="11.25" customHeight="1">
      <c r="A270" s="117" t="s">
        <v>753</v>
      </c>
      <c r="B270" s="117" t="s">
        <v>85</v>
      </c>
      <c r="C270" s="117" t="s">
        <v>754</v>
      </c>
      <c r="D270" s="119" t="s">
        <v>755</v>
      </c>
      <c r="E270" s="104" t="s">
        <v>208</v>
      </c>
      <c r="F270" s="106">
        <v>10</v>
      </c>
      <c r="G270" s="436">
        <v>0</v>
      </c>
      <c r="H270" s="436">
        <v>0</v>
      </c>
      <c r="I270" s="436">
        <v>0</v>
      </c>
      <c r="J270" s="97">
        <f t="shared" si="11"/>
        <v>0</v>
      </c>
      <c r="K270" s="59"/>
    </row>
    <row r="271" spans="1:11" ht="11.25" customHeight="1">
      <c r="A271" s="117" t="s">
        <v>756</v>
      </c>
      <c r="B271" s="117" t="s">
        <v>85</v>
      </c>
      <c r="C271" s="117" t="s">
        <v>757</v>
      </c>
      <c r="D271" s="119" t="s">
        <v>758</v>
      </c>
      <c r="E271" s="104" t="s">
        <v>208</v>
      </c>
      <c r="F271" s="106">
        <v>14</v>
      </c>
      <c r="G271" s="436">
        <v>0</v>
      </c>
      <c r="H271" s="436">
        <v>0</v>
      </c>
      <c r="I271" s="106"/>
      <c r="J271" s="97">
        <f t="shared" si="11"/>
        <v>0</v>
      </c>
      <c r="K271" s="59"/>
    </row>
    <row r="272" spans="1:11" ht="11.25" customHeight="1">
      <c r="A272" s="117" t="s">
        <v>759</v>
      </c>
      <c r="B272" s="117" t="s">
        <v>85</v>
      </c>
      <c r="C272" s="117" t="s">
        <v>760</v>
      </c>
      <c r="D272" s="119" t="s">
        <v>761</v>
      </c>
      <c r="E272" s="104" t="s">
        <v>208</v>
      </c>
      <c r="F272" s="106">
        <v>14</v>
      </c>
      <c r="G272" s="436">
        <v>0</v>
      </c>
      <c r="H272" s="436">
        <v>0</v>
      </c>
      <c r="I272" s="106"/>
      <c r="J272" s="97">
        <f t="shared" si="11"/>
        <v>0</v>
      </c>
      <c r="K272" s="59"/>
    </row>
    <row r="273" spans="1:11" ht="11.25" customHeight="1">
      <c r="A273" s="117" t="s">
        <v>762</v>
      </c>
      <c r="B273" s="117" t="s">
        <v>85</v>
      </c>
      <c r="C273" s="117" t="s">
        <v>763</v>
      </c>
      <c r="D273" s="119" t="s">
        <v>764</v>
      </c>
      <c r="E273" s="104" t="s">
        <v>208</v>
      </c>
      <c r="F273" s="106">
        <v>14</v>
      </c>
      <c r="G273" s="436">
        <v>0</v>
      </c>
      <c r="H273" s="436">
        <v>0</v>
      </c>
      <c r="I273" s="106"/>
      <c r="J273" s="97">
        <f t="shared" si="11"/>
        <v>0</v>
      </c>
      <c r="K273" s="59"/>
    </row>
    <row r="274" spans="1:11" ht="11.25" customHeight="1">
      <c r="A274" s="117" t="s">
        <v>765</v>
      </c>
      <c r="B274" s="117" t="s">
        <v>85</v>
      </c>
      <c r="C274" s="117" t="s">
        <v>766</v>
      </c>
      <c r="D274" s="119" t="s">
        <v>767</v>
      </c>
      <c r="E274" s="104" t="s">
        <v>208</v>
      </c>
      <c r="F274" s="106">
        <v>14</v>
      </c>
      <c r="G274" s="436">
        <v>0</v>
      </c>
      <c r="H274" s="436">
        <v>0</v>
      </c>
      <c r="I274" s="106"/>
      <c r="J274" s="97">
        <f t="shared" si="11"/>
        <v>0</v>
      </c>
      <c r="K274" s="59"/>
    </row>
    <row r="275" spans="1:11" ht="11.25" customHeight="1">
      <c r="A275" s="117" t="s">
        <v>768</v>
      </c>
      <c r="B275" s="117" t="s">
        <v>85</v>
      </c>
      <c r="C275" s="117" t="s">
        <v>769</v>
      </c>
      <c r="D275" s="119" t="s">
        <v>770</v>
      </c>
      <c r="E275" s="104" t="s">
        <v>208</v>
      </c>
      <c r="F275" s="106">
        <v>10</v>
      </c>
      <c r="G275" s="436">
        <v>0</v>
      </c>
      <c r="H275" s="436">
        <v>0</v>
      </c>
      <c r="I275" s="106"/>
      <c r="J275" s="97">
        <f t="shared" si="11"/>
        <v>0</v>
      </c>
      <c r="K275" s="59"/>
    </row>
    <row r="276" spans="1:11" ht="11.25" customHeight="1">
      <c r="A276" s="117" t="s">
        <v>771</v>
      </c>
      <c r="B276" s="117" t="s">
        <v>85</v>
      </c>
      <c r="C276" s="117" t="s">
        <v>772</v>
      </c>
      <c r="D276" s="119" t="s">
        <v>773</v>
      </c>
      <c r="E276" s="104" t="s">
        <v>208</v>
      </c>
      <c r="F276" s="106">
        <v>1</v>
      </c>
      <c r="G276" s="436">
        <v>0</v>
      </c>
      <c r="H276" s="436">
        <v>0</v>
      </c>
      <c r="I276" s="106"/>
      <c r="J276" s="97">
        <f t="shared" si="11"/>
        <v>0</v>
      </c>
      <c r="K276" s="59"/>
    </row>
    <row r="277" spans="1:11" ht="11.25" customHeight="1">
      <c r="A277" s="117" t="s">
        <v>774</v>
      </c>
      <c r="B277" s="117" t="s">
        <v>85</v>
      </c>
      <c r="C277" s="117" t="s">
        <v>775</v>
      </c>
      <c r="D277" s="119" t="s">
        <v>776</v>
      </c>
      <c r="E277" s="104" t="s">
        <v>683</v>
      </c>
      <c r="F277" s="106">
        <v>14</v>
      </c>
      <c r="G277" s="436">
        <v>0</v>
      </c>
      <c r="H277" s="106"/>
      <c r="I277" s="436">
        <v>0</v>
      </c>
      <c r="J277" s="97">
        <f t="shared" si="11"/>
        <v>0</v>
      </c>
      <c r="K277" s="59"/>
    </row>
    <row r="278" spans="1:11" ht="11.25" customHeight="1">
      <c r="A278" s="117" t="s">
        <v>777</v>
      </c>
      <c r="B278" s="117" t="s">
        <v>85</v>
      </c>
      <c r="C278" s="117" t="s">
        <v>778</v>
      </c>
      <c r="D278" s="119" t="s">
        <v>779</v>
      </c>
      <c r="E278" s="104" t="s">
        <v>687</v>
      </c>
      <c r="F278" s="106">
        <v>12</v>
      </c>
      <c r="G278" s="436">
        <v>0</v>
      </c>
      <c r="H278" s="106"/>
      <c r="I278" s="436">
        <v>0</v>
      </c>
      <c r="J278" s="97">
        <f t="shared" si="11"/>
        <v>0</v>
      </c>
      <c r="K278" s="59"/>
    </row>
    <row r="279" spans="1:11" ht="11.25" customHeight="1">
      <c r="A279" s="117" t="s">
        <v>780</v>
      </c>
      <c r="B279" s="117" t="s">
        <v>85</v>
      </c>
      <c r="C279" s="117" t="s">
        <v>781</v>
      </c>
      <c r="D279" s="119" t="s">
        <v>782</v>
      </c>
      <c r="E279" s="104" t="s">
        <v>153</v>
      </c>
      <c r="F279" s="106">
        <v>15.01</v>
      </c>
      <c r="G279" s="436">
        <v>0</v>
      </c>
      <c r="H279" s="436">
        <v>0</v>
      </c>
      <c r="I279" s="436">
        <v>0</v>
      </c>
      <c r="J279" s="97">
        <f t="shared" si="11"/>
        <v>0</v>
      </c>
      <c r="K279" s="59"/>
    </row>
    <row r="280" spans="1:11" ht="11.25" customHeight="1">
      <c r="A280" s="117" t="s">
        <v>783</v>
      </c>
      <c r="B280" s="117" t="s">
        <v>85</v>
      </c>
      <c r="C280" s="117" t="s">
        <v>784</v>
      </c>
      <c r="D280" s="119" t="s">
        <v>785</v>
      </c>
      <c r="E280" s="104" t="s">
        <v>687</v>
      </c>
      <c r="F280" s="106">
        <v>1</v>
      </c>
      <c r="G280" s="436">
        <v>0</v>
      </c>
      <c r="H280" s="106"/>
      <c r="I280" s="436">
        <v>0</v>
      </c>
      <c r="J280" s="97">
        <f t="shared" si="11"/>
        <v>0</v>
      </c>
      <c r="K280" s="59"/>
    </row>
    <row r="281" spans="1:11" ht="11.25" customHeight="1">
      <c r="A281" s="117" t="s">
        <v>786</v>
      </c>
      <c r="B281" s="117" t="s">
        <v>85</v>
      </c>
      <c r="C281" s="117" t="s">
        <v>787</v>
      </c>
      <c r="D281" s="119" t="s">
        <v>788</v>
      </c>
      <c r="E281" s="104" t="s">
        <v>687</v>
      </c>
      <c r="F281" s="106">
        <v>1</v>
      </c>
      <c r="G281" s="436">
        <v>0</v>
      </c>
      <c r="H281" s="106"/>
      <c r="I281" s="436">
        <v>0</v>
      </c>
      <c r="J281" s="97">
        <f t="shared" si="11"/>
        <v>0</v>
      </c>
      <c r="K281" s="59"/>
    </row>
    <row r="282" spans="1:11" ht="11.25" customHeight="1">
      <c r="A282" s="117" t="s">
        <v>789</v>
      </c>
      <c r="B282" s="117" t="s">
        <v>85</v>
      </c>
      <c r="C282" s="117" t="s">
        <v>790</v>
      </c>
      <c r="D282" s="119" t="s">
        <v>791</v>
      </c>
      <c r="E282" s="104" t="s">
        <v>208</v>
      </c>
      <c r="F282" s="106">
        <v>1</v>
      </c>
      <c r="G282" s="436">
        <v>0</v>
      </c>
      <c r="H282" s="436">
        <v>0</v>
      </c>
      <c r="I282" s="106"/>
      <c r="J282" s="97">
        <f t="shared" si="11"/>
        <v>0</v>
      </c>
      <c r="K282" s="59"/>
    </row>
    <row r="283" spans="1:11" ht="11.25" customHeight="1">
      <c r="A283" s="117" t="s">
        <v>792</v>
      </c>
      <c r="B283" s="117" t="s">
        <v>85</v>
      </c>
      <c r="C283" s="117" t="s">
        <v>793</v>
      </c>
      <c r="D283" s="119" t="s">
        <v>794</v>
      </c>
      <c r="E283" s="104" t="s">
        <v>208</v>
      </c>
      <c r="F283" s="106">
        <v>2</v>
      </c>
      <c r="G283" s="436">
        <v>0</v>
      </c>
      <c r="H283" s="436">
        <v>0</v>
      </c>
      <c r="I283" s="106"/>
      <c r="J283" s="97">
        <f t="shared" si="11"/>
        <v>0</v>
      </c>
      <c r="K283" s="59"/>
    </row>
    <row r="284" spans="1:11" ht="11.25" customHeight="1">
      <c r="A284" s="117" t="s">
        <v>795</v>
      </c>
      <c r="B284" s="117" t="s">
        <v>85</v>
      </c>
      <c r="C284" s="117" t="s">
        <v>796</v>
      </c>
      <c r="D284" s="119" t="s">
        <v>797</v>
      </c>
      <c r="E284" s="104" t="s">
        <v>208</v>
      </c>
      <c r="F284" s="106">
        <v>1</v>
      </c>
      <c r="G284" s="436">
        <v>0</v>
      </c>
      <c r="H284" s="436">
        <v>0</v>
      </c>
      <c r="I284" s="106"/>
      <c r="J284" s="97">
        <f t="shared" si="11"/>
        <v>0</v>
      </c>
      <c r="K284" s="59"/>
    </row>
    <row r="285" spans="1:11" ht="11.25" customHeight="1">
      <c r="A285" s="117" t="s">
        <v>798</v>
      </c>
      <c r="B285" s="117" t="s">
        <v>85</v>
      </c>
      <c r="C285" s="117" t="s">
        <v>799</v>
      </c>
      <c r="D285" s="119" t="s">
        <v>800</v>
      </c>
      <c r="E285" s="104" t="s">
        <v>801</v>
      </c>
      <c r="F285" s="125">
        <v>12410.64</v>
      </c>
      <c r="G285" s="436">
        <v>0</v>
      </c>
      <c r="H285" s="106"/>
      <c r="I285" s="436">
        <v>0</v>
      </c>
      <c r="J285" s="97">
        <f t="shared" si="11"/>
        <v>0</v>
      </c>
      <c r="K285" s="59"/>
    </row>
    <row r="286" spans="1:11" ht="14.25" customHeight="1">
      <c r="A286" s="80"/>
      <c r="B286" s="80" t="s">
        <v>85</v>
      </c>
      <c r="C286" s="98">
        <v>767</v>
      </c>
      <c r="D286" s="476" t="s">
        <v>802</v>
      </c>
      <c r="E286" s="476"/>
      <c r="F286" s="99"/>
      <c r="G286" s="83"/>
      <c r="H286" s="84" t="s">
        <v>90</v>
      </c>
      <c r="I286" s="84" t="s">
        <v>91</v>
      </c>
      <c r="J286" s="478">
        <f>SUM(J288:J308)</f>
        <v>0</v>
      </c>
      <c r="K286" s="59">
        <v>24</v>
      </c>
    </row>
    <row r="287" spans="1:11" ht="9.75" customHeight="1">
      <c r="A287" s="121"/>
      <c r="B287" s="121"/>
      <c r="C287" s="81"/>
      <c r="D287" s="82"/>
      <c r="E287" s="122" t="s">
        <v>77</v>
      </c>
      <c r="F287" s="123" t="s">
        <v>78</v>
      </c>
      <c r="G287" s="84" t="s">
        <v>79</v>
      </c>
      <c r="H287" s="101">
        <f>SUM(H288:H308)</f>
        <v>0</v>
      </c>
      <c r="I287" s="101">
        <f>SUM(I288:I308)</f>
        <v>0</v>
      </c>
      <c r="J287" s="478"/>
      <c r="K287" s="59"/>
    </row>
    <row r="288" spans="1:11" ht="11.25" customHeight="1">
      <c r="A288" s="117" t="s">
        <v>803</v>
      </c>
      <c r="B288" s="117" t="s">
        <v>85</v>
      </c>
      <c r="C288" s="117" t="s">
        <v>804</v>
      </c>
      <c r="D288" s="119" t="s">
        <v>805</v>
      </c>
      <c r="E288" s="104" t="s">
        <v>806</v>
      </c>
      <c r="F288" s="106">
        <v>279.74</v>
      </c>
      <c r="G288" s="436">
        <v>0</v>
      </c>
      <c r="H288" s="436">
        <v>0</v>
      </c>
      <c r="I288" s="436">
        <v>0</v>
      </c>
      <c r="J288" s="97">
        <f t="shared" ref="J288:J308" si="12">PRODUCT(F288:G288)</f>
        <v>0</v>
      </c>
      <c r="K288" s="59"/>
    </row>
    <row r="289" spans="1:11" ht="11.25" customHeight="1">
      <c r="A289" s="117" t="s">
        <v>807</v>
      </c>
      <c r="B289" s="117" t="s">
        <v>85</v>
      </c>
      <c r="C289" s="117" t="s">
        <v>310</v>
      </c>
      <c r="D289" s="119" t="s">
        <v>808</v>
      </c>
      <c r="E289" s="104" t="s">
        <v>136</v>
      </c>
      <c r="F289" s="106">
        <v>0.3</v>
      </c>
      <c r="G289" s="436">
        <v>0</v>
      </c>
      <c r="H289" s="436">
        <v>0</v>
      </c>
      <c r="I289" s="106"/>
      <c r="J289" s="97">
        <f t="shared" si="12"/>
        <v>0</v>
      </c>
      <c r="K289" s="59"/>
    </row>
    <row r="290" spans="1:11" ht="11.25" customHeight="1">
      <c r="A290" s="117" t="s">
        <v>809</v>
      </c>
      <c r="B290" s="117" t="s">
        <v>85</v>
      </c>
      <c r="C290" s="117" t="s">
        <v>810</v>
      </c>
      <c r="D290" s="119" t="s">
        <v>811</v>
      </c>
      <c r="E290" s="104" t="s">
        <v>687</v>
      </c>
      <c r="F290" s="106">
        <v>2</v>
      </c>
      <c r="G290" s="436">
        <v>0</v>
      </c>
      <c r="H290" s="436">
        <v>0</v>
      </c>
      <c r="I290" s="106"/>
      <c r="J290" s="97">
        <f t="shared" si="12"/>
        <v>0</v>
      </c>
      <c r="K290" s="59"/>
    </row>
    <row r="291" spans="1:11" ht="11.25" customHeight="1">
      <c r="A291" s="117" t="s">
        <v>812</v>
      </c>
      <c r="B291" s="117" t="s">
        <v>85</v>
      </c>
      <c r="C291" s="117" t="s">
        <v>813</v>
      </c>
      <c r="D291" s="119" t="s">
        <v>814</v>
      </c>
      <c r="E291" s="104" t="s">
        <v>687</v>
      </c>
      <c r="F291" s="106">
        <v>2</v>
      </c>
      <c r="G291" s="436">
        <v>0</v>
      </c>
      <c r="H291" s="436">
        <v>0</v>
      </c>
      <c r="I291" s="106"/>
      <c r="J291" s="97">
        <f t="shared" si="12"/>
        <v>0</v>
      </c>
      <c r="K291" s="59"/>
    </row>
    <row r="292" spans="1:11" ht="11.25" customHeight="1">
      <c r="A292" s="117" t="s">
        <v>815</v>
      </c>
      <c r="B292" s="117" t="s">
        <v>85</v>
      </c>
      <c r="C292" s="117" t="s">
        <v>816</v>
      </c>
      <c r="D292" s="119" t="s">
        <v>817</v>
      </c>
      <c r="E292" s="104" t="s">
        <v>687</v>
      </c>
      <c r="F292" s="106">
        <v>12</v>
      </c>
      <c r="G292" s="436">
        <v>0</v>
      </c>
      <c r="H292" s="436">
        <v>0</v>
      </c>
      <c r="I292" s="106"/>
      <c r="J292" s="97">
        <f t="shared" si="12"/>
        <v>0</v>
      </c>
      <c r="K292" s="59"/>
    </row>
    <row r="293" spans="1:11" ht="11.25" customHeight="1">
      <c r="A293" s="117" t="s">
        <v>818</v>
      </c>
      <c r="B293" s="117" t="s">
        <v>85</v>
      </c>
      <c r="C293" s="117" t="s">
        <v>819</v>
      </c>
      <c r="D293" s="119" t="s">
        <v>820</v>
      </c>
      <c r="E293" s="104" t="s">
        <v>149</v>
      </c>
      <c r="F293" s="106">
        <v>3.6</v>
      </c>
      <c r="G293" s="436">
        <v>0</v>
      </c>
      <c r="H293" s="436">
        <v>0</v>
      </c>
      <c r="I293" s="436">
        <v>0</v>
      </c>
      <c r="J293" s="97">
        <f t="shared" si="12"/>
        <v>0</v>
      </c>
      <c r="K293" s="59"/>
    </row>
    <row r="294" spans="1:11" ht="11.25" customHeight="1">
      <c r="A294" s="117" t="s">
        <v>821</v>
      </c>
      <c r="B294" s="117" t="s">
        <v>85</v>
      </c>
      <c r="C294" s="117" t="s">
        <v>822</v>
      </c>
      <c r="D294" s="119" t="s">
        <v>823</v>
      </c>
      <c r="E294" s="104" t="s">
        <v>149</v>
      </c>
      <c r="F294" s="106">
        <v>6</v>
      </c>
      <c r="G294" s="436">
        <v>0</v>
      </c>
      <c r="H294" s="106"/>
      <c r="I294" s="436">
        <v>0</v>
      </c>
      <c r="J294" s="97">
        <f t="shared" si="12"/>
        <v>0</v>
      </c>
      <c r="K294" s="59"/>
    </row>
    <row r="295" spans="1:11" ht="11.25" customHeight="1">
      <c r="A295" s="117" t="s">
        <v>824</v>
      </c>
      <c r="B295" s="117" t="s">
        <v>85</v>
      </c>
      <c r="C295" s="117" t="s">
        <v>825</v>
      </c>
      <c r="D295" s="119" t="s">
        <v>826</v>
      </c>
      <c r="E295" s="104" t="s">
        <v>687</v>
      </c>
      <c r="F295" s="106">
        <v>6</v>
      </c>
      <c r="G295" s="436">
        <v>0</v>
      </c>
      <c r="H295" s="106"/>
      <c r="I295" s="436">
        <v>0</v>
      </c>
      <c r="J295" s="97">
        <f t="shared" si="12"/>
        <v>0</v>
      </c>
      <c r="K295" s="59"/>
    </row>
    <row r="296" spans="1:11" ht="11.25" customHeight="1">
      <c r="A296" s="117" t="s">
        <v>827</v>
      </c>
      <c r="B296" s="117" t="s">
        <v>85</v>
      </c>
      <c r="C296" s="117" t="s">
        <v>828</v>
      </c>
      <c r="D296" s="119" t="s">
        <v>829</v>
      </c>
      <c r="E296" s="104" t="s">
        <v>149</v>
      </c>
      <c r="F296" s="106">
        <v>3.6</v>
      </c>
      <c r="G296" s="436">
        <v>0</v>
      </c>
      <c r="H296" s="106"/>
      <c r="I296" s="436">
        <v>0</v>
      </c>
      <c r="J296" s="97">
        <f t="shared" si="12"/>
        <v>0</v>
      </c>
      <c r="K296" s="59"/>
    </row>
    <row r="297" spans="1:11" ht="11.25" customHeight="1">
      <c r="A297" s="117" t="s">
        <v>830</v>
      </c>
      <c r="B297" s="117" t="s">
        <v>85</v>
      </c>
      <c r="C297" s="117" t="s">
        <v>831</v>
      </c>
      <c r="D297" s="119" t="s">
        <v>832</v>
      </c>
      <c r="E297" s="104" t="s">
        <v>806</v>
      </c>
      <c r="F297" s="106">
        <v>60</v>
      </c>
      <c r="G297" s="436">
        <v>0</v>
      </c>
      <c r="H297" s="436">
        <v>0</v>
      </c>
      <c r="I297" s="436">
        <v>0</v>
      </c>
      <c r="J297" s="97">
        <f t="shared" si="12"/>
        <v>0</v>
      </c>
      <c r="K297" s="59"/>
    </row>
    <row r="298" spans="1:11" ht="11.25" customHeight="1">
      <c r="A298" s="117" t="s">
        <v>833</v>
      </c>
      <c r="B298" s="117" t="s">
        <v>85</v>
      </c>
      <c r="C298" s="117" t="s">
        <v>834</v>
      </c>
      <c r="D298" s="119" t="s">
        <v>835</v>
      </c>
      <c r="E298" s="104" t="s">
        <v>136</v>
      </c>
      <c r="F298" s="106">
        <v>7.0000000000000007E-2</v>
      </c>
      <c r="G298" s="436">
        <v>0</v>
      </c>
      <c r="H298" s="436">
        <v>0</v>
      </c>
      <c r="I298" s="106"/>
      <c r="J298" s="97">
        <f t="shared" si="12"/>
        <v>0</v>
      </c>
      <c r="K298" s="59"/>
    </row>
    <row r="299" spans="1:11" ht="11.25" customHeight="1">
      <c r="A299" s="117" t="s">
        <v>836</v>
      </c>
      <c r="B299" s="117" t="s">
        <v>85</v>
      </c>
      <c r="C299" s="117" t="s">
        <v>837</v>
      </c>
      <c r="D299" s="119" t="s">
        <v>838</v>
      </c>
      <c r="E299" s="104" t="s">
        <v>806</v>
      </c>
      <c r="F299" s="106">
        <v>75</v>
      </c>
      <c r="G299" s="436">
        <v>0</v>
      </c>
      <c r="H299" s="436">
        <v>0</v>
      </c>
      <c r="I299" s="436">
        <v>0</v>
      </c>
      <c r="J299" s="97">
        <f t="shared" si="12"/>
        <v>0</v>
      </c>
      <c r="K299" s="59"/>
    </row>
    <row r="300" spans="1:11" ht="11.25" customHeight="1">
      <c r="A300" s="117" t="s">
        <v>839</v>
      </c>
      <c r="B300" s="117" t="s">
        <v>85</v>
      </c>
      <c r="C300" s="117" t="s">
        <v>840</v>
      </c>
      <c r="D300" s="119" t="s">
        <v>841</v>
      </c>
      <c r="E300" s="104" t="s">
        <v>136</v>
      </c>
      <c r="F300" s="106">
        <v>7.0000000000000007E-2</v>
      </c>
      <c r="G300" s="436">
        <v>0</v>
      </c>
      <c r="H300" s="436">
        <v>0</v>
      </c>
      <c r="I300" s="106"/>
      <c r="J300" s="97">
        <f t="shared" si="12"/>
        <v>0</v>
      </c>
      <c r="K300" s="59"/>
    </row>
    <row r="301" spans="1:11" ht="11.25" customHeight="1">
      <c r="A301" s="117" t="s">
        <v>842</v>
      </c>
      <c r="B301" s="117" t="s">
        <v>85</v>
      </c>
      <c r="C301" s="117" t="s">
        <v>843</v>
      </c>
      <c r="D301" s="119" t="s">
        <v>844</v>
      </c>
      <c r="E301" s="104" t="s">
        <v>136</v>
      </c>
      <c r="F301" s="106">
        <v>0.03</v>
      </c>
      <c r="G301" s="436">
        <v>0</v>
      </c>
      <c r="H301" s="436">
        <v>0</v>
      </c>
      <c r="I301" s="106"/>
      <c r="J301" s="97">
        <f t="shared" si="12"/>
        <v>0</v>
      </c>
      <c r="K301" s="59"/>
    </row>
    <row r="302" spans="1:11" ht="11.25" customHeight="1">
      <c r="A302" s="117" t="s">
        <v>845</v>
      </c>
      <c r="B302" s="117" t="s">
        <v>85</v>
      </c>
      <c r="C302" s="117" t="s">
        <v>846</v>
      </c>
      <c r="D302" s="119" t="s">
        <v>847</v>
      </c>
      <c r="E302" s="104" t="s">
        <v>208</v>
      </c>
      <c r="F302" s="106">
        <v>6</v>
      </c>
      <c r="G302" s="436">
        <v>0</v>
      </c>
      <c r="H302" s="436">
        <v>0</v>
      </c>
      <c r="I302" s="436">
        <v>0</v>
      </c>
      <c r="J302" s="97">
        <f t="shared" si="12"/>
        <v>0</v>
      </c>
      <c r="K302" s="59"/>
    </row>
    <row r="303" spans="1:11" ht="11.25" customHeight="1">
      <c r="A303" s="117" t="s">
        <v>848</v>
      </c>
      <c r="B303" s="117" t="s">
        <v>85</v>
      </c>
      <c r="C303" s="117" t="s">
        <v>849</v>
      </c>
      <c r="D303" s="119" t="s">
        <v>850</v>
      </c>
      <c r="E303" s="104" t="s">
        <v>208</v>
      </c>
      <c r="F303" s="106">
        <v>6</v>
      </c>
      <c r="G303" s="436">
        <v>0</v>
      </c>
      <c r="H303" s="436">
        <v>0</v>
      </c>
      <c r="I303" s="106"/>
      <c r="J303" s="97">
        <f t="shared" si="12"/>
        <v>0</v>
      </c>
      <c r="K303" s="59"/>
    </row>
    <row r="304" spans="1:11" ht="11.25" customHeight="1">
      <c r="A304" s="117" t="s">
        <v>851</v>
      </c>
      <c r="B304" s="117" t="s">
        <v>85</v>
      </c>
      <c r="C304" s="117" t="s">
        <v>852</v>
      </c>
      <c r="D304" s="119" t="s">
        <v>853</v>
      </c>
      <c r="E304" s="104" t="s">
        <v>687</v>
      </c>
      <c r="F304" s="106">
        <v>1</v>
      </c>
      <c r="G304" s="436">
        <v>0</v>
      </c>
      <c r="H304" s="106"/>
      <c r="I304" s="436">
        <v>0</v>
      </c>
      <c r="J304" s="97">
        <f t="shared" si="12"/>
        <v>0</v>
      </c>
      <c r="K304" s="59"/>
    </row>
    <row r="305" spans="1:11" ht="11.25" customHeight="1">
      <c r="A305" s="117" t="s">
        <v>854</v>
      </c>
      <c r="B305" s="117" t="s">
        <v>85</v>
      </c>
      <c r="C305" s="117" t="s">
        <v>855</v>
      </c>
      <c r="D305" s="119" t="s">
        <v>856</v>
      </c>
      <c r="E305" s="104" t="s">
        <v>687</v>
      </c>
      <c r="F305" s="106">
        <v>1</v>
      </c>
      <c r="G305" s="436">
        <v>0</v>
      </c>
      <c r="H305" s="106"/>
      <c r="I305" s="436">
        <v>0</v>
      </c>
      <c r="J305" s="97">
        <f t="shared" si="12"/>
        <v>0</v>
      </c>
      <c r="K305" s="59"/>
    </row>
    <row r="306" spans="1:11" ht="11.25" customHeight="1">
      <c r="A306" s="117" t="s">
        <v>857</v>
      </c>
      <c r="B306" s="117" t="s">
        <v>85</v>
      </c>
      <c r="C306" s="117" t="s">
        <v>858</v>
      </c>
      <c r="D306" s="119" t="s">
        <v>859</v>
      </c>
      <c r="E306" s="104" t="s">
        <v>687</v>
      </c>
      <c r="F306" s="106">
        <v>1</v>
      </c>
      <c r="G306" s="436">
        <v>0</v>
      </c>
      <c r="H306" s="106"/>
      <c r="I306" s="436">
        <v>0</v>
      </c>
      <c r="J306" s="97">
        <f t="shared" si="12"/>
        <v>0</v>
      </c>
      <c r="K306" s="59"/>
    </row>
    <row r="307" spans="1:11" ht="22.5" customHeight="1">
      <c r="A307" s="117" t="s">
        <v>860</v>
      </c>
      <c r="B307" s="117" t="s">
        <v>85</v>
      </c>
      <c r="C307" s="117" t="s">
        <v>861</v>
      </c>
      <c r="D307" s="126" t="s">
        <v>862</v>
      </c>
      <c r="E307" s="104" t="s">
        <v>863</v>
      </c>
      <c r="F307" s="106">
        <v>1</v>
      </c>
      <c r="G307" s="436">
        <v>0</v>
      </c>
      <c r="H307" s="106"/>
      <c r="I307" s="436">
        <v>0</v>
      </c>
      <c r="J307" s="97">
        <f t="shared" si="12"/>
        <v>0</v>
      </c>
      <c r="K307" s="59"/>
    </row>
    <row r="308" spans="1:11" ht="11.25" customHeight="1">
      <c r="A308" s="117" t="s">
        <v>864</v>
      </c>
      <c r="B308" s="117" t="s">
        <v>85</v>
      </c>
      <c r="C308" s="117" t="s">
        <v>865</v>
      </c>
      <c r="D308" s="119" t="s">
        <v>866</v>
      </c>
      <c r="E308" s="104" t="s">
        <v>801</v>
      </c>
      <c r="F308" s="125">
        <v>4372.51</v>
      </c>
      <c r="G308" s="436">
        <v>0</v>
      </c>
      <c r="H308" s="106"/>
      <c r="I308" s="436">
        <v>0</v>
      </c>
      <c r="J308" s="97">
        <f t="shared" si="12"/>
        <v>0</v>
      </c>
      <c r="K308" s="59"/>
    </row>
    <row r="309" spans="1:11" ht="14.25" customHeight="1">
      <c r="A309" s="80"/>
      <c r="B309" s="80" t="s">
        <v>85</v>
      </c>
      <c r="C309" s="98">
        <v>771</v>
      </c>
      <c r="D309" s="476" t="s">
        <v>867</v>
      </c>
      <c r="E309" s="476"/>
      <c r="F309" s="99"/>
      <c r="G309" s="83"/>
      <c r="H309" s="84" t="s">
        <v>90</v>
      </c>
      <c r="I309" s="84" t="s">
        <v>91</v>
      </c>
      <c r="J309" s="478">
        <f>SUM(J311:J331)</f>
        <v>0</v>
      </c>
      <c r="K309" s="59">
        <v>25</v>
      </c>
    </row>
    <row r="310" spans="1:11" ht="10.5" customHeight="1">
      <c r="A310" s="121"/>
      <c r="B310" s="121"/>
      <c r="C310" s="81"/>
      <c r="D310" s="82"/>
      <c r="E310" s="122" t="s">
        <v>77</v>
      </c>
      <c r="F310" s="123" t="s">
        <v>78</v>
      </c>
      <c r="G310" s="84" t="s">
        <v>79</v>
      </c>
      <c r="H310" s="101">
        <f>SUM(H311:H331)</f>
        <v>0</v>
      </c>
      <c r="I310" s="101">
        <f>SUM(I311:I331)</f>
        <v>0</v>
      </c>
      <c r="J310" s="478"/>
      <c r="K310" s="59"/>
    </row>
    <row r="311" spans="1:11" ht="11.25" customHeight="1">
      <c r="A311" s="117" t="s">
        <v>868</v>
      </c>
      <c r="B311" s="117" t="s">
        <v>85</v>
      </c>
      <c r="C311" s="117" t="s">
        <v>869</v>
      </c>
      <c r="D311" s="119" t="s">
        <v>870</v>
      </c>
      <c r="E311" s="104" t="s">
        <v>153</v>
      </c>
      <c r="F311" s="106">
        <v>272.27</v>
      </c>
      <c r="G311" s="436">
        <v>0</v>
      </c>
      <c r="H311" s="106"/>
      <c r="I311" s="436">
        <v>0</v>
      </c>
      <c r="J311" s="97">
        <f t="shared" ref="J311:J331" si="13">PRODUCT(F311:G311)</f>
        <v>0</v>
      </c>
      <c r="K311" s="59"/>
    </row>
    <row r="312" spans="1:11" ht="11.25" customHeight="1">
      <c r="A312" s="117" t="s">
        <v>871</v>
      </c>
      <c r="B312" s="117" t="s">
        <v>85</v>
      </c>
      <c r="C312" s="117" t="s">
        <v>872</v>
      </c>
      <c r="D312" s="119" t="s">
        <v>873</v>
      </c>
      <c r="E312" s="104" t="s">
        <v>153</v>
      </c>
      <c r="F312" s="106">
        <v>272.27</v>
      </c>
      <c r="G312" s="436">
        <v>0</v>
      </c>
      <c r="H312" s="436">
        <v>0</v>
      </c>
      <c r="I312" s="436">
        <v>0</v>
      </c>
      <c r="J312" s="97">
        <f t="shared" si="13"/>
        <v>0</v>
      </c>
      <c r="K312" s="59"/>
    </row>
    <row r="313" spans="1:11" ht="11.25" customHeight="1">
      <c r="A313" s="117" t="s">
        <v>874</v>
      </c>
      <c r="B313" s="117" t="s">
        <v>85</v>
      </c>
      <c r="C313" s="117" t="s">
        <v>875</v>
      </c>
      <c r="D313" s="119" t="s">
        <v>876</v>
      </c>
      <c r="E313" s="104" t="s">
        <v>153</v>
      </c>
      <c r="F313" s="106">
        <v>254.92</v>
      </c>
      <c r="G313" s="436">
        <v>0</v>
      </c>
      <c r="H313" s="436">
        <v>0</v>
      </c>
      <c r="I313" s="436">
        <v>0</v>
      </c>
      <c r="J313" s="97">
        <f t="shared" si="13"/>
        <v>0</v>
      </c>
      <c r="K313" s="59"/>
    </row>
    <row r="314" spans="1:11" ht="11.25" customHeight="1">
      <c r="A314" s="117" t="s">
        <v>877</v>
      </c>
      <c r="B314" s="117" t="s">
        <v>85</v>
      </c>
      <c r="C314" s="117" t="s">
        <v>878</v>
      </c>
      <c r="D314" s="119" t="s">
        <v>879</v>
      </c>
      <c r="E314" s="104" t="s">
        <v>149</v>
      </c>
      <c r="F314" s="106">
        <v>117.65</v>
      </c>
      <c r="G314" s="436">
        <v>0</v>
      </c>
      <c r="H314" s="436">
        <v>0</v>
      </c>
      <c r="I314" s="436">
        <v>0</v>
      </c>
      <c r="J314" s="97">
        <f t="shared" si="13"/>
        <v>0</v>
      </c>
      <c r="K314" s="59"/>
    </row>
    <row r="315" spans="1:11" ht="11.25" customHeight="1">
      <c r="A315" s="117" t="s">
        <v>880</v>
      </c>
      <c r="B315" s="117" t="s">
        <v>85</v>
      </c>
      <c r="C315" s="117" t="s">
        <v>881</v>
      </c>
      <c r="D315" s="119" t="s">
        <v>882</v>
      </c>
      <c r="E315" s="104" t="s">
        <v>149</v>
      </c>
      <c r="F315" s="106">
        <v>61</v>
      </c>
      <c r="G315" s="436">
        <v>0</v>
      </c>
      <c r="H315" s="436">
        <v>0</v>
      </c>
      <c r="I315" s="436">
        <v>0</v>
      </c>
      <c r="J315" s="97">
        <f t="shared" si="13"/>
        <v>0</v>
      </c>
      <c r="K315" s="59"/>
    </row>
    <row r="316" spans="1:11" ht="11.25" customHeight="1">
      <c r="A316" s="117" t="s">
        <v>883</v>
      </c>
      <c r="B316" s="117" t="s">
        <v>85</v>
      </c>
      <c r="C316" s="117" t="s">
        <v>884</v>
      </c>
      <c r="D316" s="119" t="s">
        <v>885</v>
      </c>
      <c r="E316" s="104" t="s">
        <v>153</v>
      </c>
      <c r="F316" s="106">
        <v>283.2</v>
      </c>
      <c r="G316" s="436">
        <v>0</v>
      </c>
      <c r="H316" s="436">
        <v>0</v>
      </c>
      <c r="I316" s="106"/>
      <c r="J316" s="97">
        <f t="shared" si="13"/>
        <v>0</v>
      </c>
      <c r="K316" s="59"/>
    </row>
    <row r="317" spans="1:11" ht="20.25" customHeight="1">
      <c r="A317" s="117" t="s">
        <v>886</v>
      </c>
      <c r="B317" s="117" t="s">
        <v>85</v>
      </c>
      <c r="C317" s="117" t="s">
        <v>887</v>
      </c>
      <c r="D317" s="119" t="s">
        <v>888</v>
      </c>
      <c r="E317" s="104" t="s">
        <v>153</v>
      </c>
      <c r="F317" s="106">
        <v>279.91000000000003</v>
      </c>
      <c r="G317" s="436">
        <v>0</v>
      </c>
      <c r="H317" s="436">
        <v>0</v>
      </c>
      <c r="I317" s="106"/>
      <c r="J317" s="97">
        <f t="shared" si="13"/>
        <v>0</v>
      </c>
      <c r="K317" s="59"/>
    </row>
    <row r="318" spans="1:11" ht="11.25" customHeight="1">
      <c r="A318" s="117" t="s">
        <v>889</v>
      </c>
      <c r="B318" s="117" t="s">
        <v>85</v>
      </c>
      <c r="C318" s="117" t="s">
        <v>890</v>
      </c>
      <c r="D318" s="119" t="s">
        <v>891</v>
      </c>
      <c r="E318" s="104" t="s">
        <v>149</v>
      </c>
      <c r="F318" s="106">
        <v>23.4</v>
      </c>
      <c r="G318" s="436">
        <v>0</v>
      </c>
      <c r="H318" s="436">
        <v>0</v>
      </c>
      <c r="I318" s="436">
        <v>0</v>
      </c>
      <c r="J318" s="97">
        <f t="shared" si="13"/>
        <v>0</v>
      </c>
      <c r="K318" s="59"/>
    </row>
    <row r="319" spans="1:11" ht="11.25" customHeight="1">
      <c r="A319" s="117" t="s">
        <v>892</v>
      </c>
      <c r="B319" s="117" t="s">
        <v>85</v>
      </c>
      <c r="C319" s="117" t="s">
        <v>893</v>
      </c>
      <c r="D319" s="119" t="s">
        <v>894</v>
      </c>
      <c r="E319" s="104" t="s">
        <v>149</v>
      </c>
      <c r="F319" s="106">
        <v>22.1</v>
      </c>
      <c r="G319" s="436">
        <v>0</v>
      </c>
      <c r="H319" s="436">
        <v>0</v>
      </c>
      <c r="I319" s="436">
        <v>0</v>
      </c>
      <c r="J319" s="97">
        <f t="shared" si="13"/>
        <v>0</v>
      </c>
      <c r="K319" s="59"/>
    </row>
    <row r="320" spans="1:11" ht="11.25" customHeight="1">
      <c r="A320" s="117" t="s">
        <v>895</v>
      </c>
      <c r="B320" s="117" t="s">
        <v>85</v>
      </c>
      <c r="C320" s="117" t="s">
        <v>896</v>
      </c>
      <c r="D320" s="119" t="s">
        <v>897</v>
      </c>
      <c r="E320" s="104" t="s">
        <v>149</v>
      </c>
      <c r="F320" s="106">
        <v>23.4</v>
      </c>
      <c r="G320" s="436">
        <v>0</v>
      </c>
      <c r="H320" s="436">
        <v>0</v>
      </c>
      <c r="I320" s="436">
        <v>0</v>
      </c>
      <c r="J320" s="97">
        <f t="shared" si="13"/>
        <v>0</v>
      </c>
      <c r="K320" s="59"/>
    </row>
    <row r="321" spans="1:11" ht="11.25" customHeight="1">
      <c r="A321" s="117" t="s">
        <v>898</v>
      </c>
      <c r="B321" s="117" t="s">
        <v>85</v>
      </c>
      <c r="C321" s="117" t="s">
        <v>899</v>
      </c>
      <c r="D321" s="119" t="s">
        <v>900</v>
      </c>
      <c r="E321" s="104" t="s">
        <v>149</v>
      </c>
      <c r="F321" s="106">
        <v>23.4</v>
      </c>
      <c r="G321" s="436">
        <v>0</v>
      </c>
      <c r="H321" s="436">
        <v>0</v>
      </c>
      <c r="I321" s="436">
        <v>0</v>
      </c>
      <c r="J321" s="97">
        <f t="shared" si="13"/>
        <v>0</v>
      </c>
      <c r="K321" s="59"/>
    </row>
    <row r="322" spans="1:11" ht="11.25" customHeight="1">
      <c r="A322" s="117" t="s">
        <v>901</v>
      </c>
      <c r="B322" s="117" t="s">
        <v>85</v>
      </c>
      <c r="C322" s="117" t="s">
        <v>902</v>
      </c>
      <c r="D322" s="119" t="s">
        <v>903</v>
      </c>
      <c r="E322" s="104" t="s">
        <v>153</v>
      </c>
      <c r="F322" s="106">
        <v>10.93</v>
      </c>
      <c r="G322" s="436">
        <v>0</v>
      </c>
      <c r="H322" s="436">
        <v>0</v>
      </c>
      <c r="I322" s="436">
        <v>0</v>
      </c>
      <c r="J322" s="97">
        <f t="shared" si="13"/>
        <v>0</v>
      </c>
      <c r="K322" s="59"/>
    </row>
    <row r="323" spans="1:11" ht="11.25" customHeight="1">
      <c r="A323" s="117" t="s">
        <v>904</v>
      </c>
      <c r="B323" s="117" t="s">
        <v>85</v>
      </c>
      <c r="C323" s="117" t="s">
        <v>905</v>
      </c>
      <c r="D323" s="119" t="s">
        <v>906</v>
      </c>
      <c r="E323" s="104" t="s">
        <v>153</v>
      </c>
      <c r="F323" s="106">
        <v>10.93</v>
      </c>
      <c r="G323" s="436">
        <v>0</v>
      </c>
      <c r="H323" s="106"/>
      <c r="I323" s="436">
        <v>0</v>
      </c>
      <c r="J323" s="97">
        <f t="shared" si="13"/>
        <v>0</v>
      </c>
      <c r="K323" s="59"/>
    </row>
    <row r="324" spans="1:11" ht="11.25" customHeight="1">
      <c r="A324" s="117" t="s">
        <v>907</v>
      </c>
      <c r="B324" s="117" t="s">
        <v>85</v>
      </c>
      <c r="C324" s="117" t="s">
        <v>881</v>
      </c>
      <c r="D324" s="119" t="s">
        <v>882</v>
      </c>
      <c r="E324" s="104" t="s">
        <v>149</v>
      </c>
      <c r="F324" s="106">
        <v>152.76</v>
      </c>
      <c r="G324" s="436">
        <v>0</v>
      </c>
      <c r="H324" s="436">
        <v>0</v>
      </c>
      <c r="I324" s="436">
        <v>0</v>
      </c>
      <c r="J324" s="97">
        <f t="shared" si="13"/>
        <v>0</v>
      </c>
      <c r="K324" s="59"/>
    </row>
    <row r="325" spans="1:11" ht="11.25" customHeight="1">
      <c r="A325" s="117" t="s">
        <v>908</v>
      </c>
      <c r="B325" s="117" t="s">
        <v>85</v>
      </c>
      <c r="C325" s="117" t="s">
        <v>909</v>
      </c>
      <c r="D325" s="119" t="s">
        <v>910</v>
      </c>
      <c r="E325" s="104" t="s">
        <v>149</v>
      </c>
      <c r="F325" s="106">
        <v>21.7</v>
      </c>
      <c r="G325" s="436">
        <v>0</v>
      </c>
      <c r="H325" s="436">
        <v>0</v>
      </c>
      <c r="I325" s="436">
        <v>0</v>
      </c>
      <c r="J325" s="97">
        <f t="shared" si="13"/>
        <v>0</v>
      </c>
      <c r="K325" s="59"/>
    </row>
    <row r="326" spans="1:11" ht="11.25" customHeight="1">
      <c r="A326" s="117" t="s">
        <v>911</v>
      </c>
      <c r="B326" s="117" t="s">
        <v>85</v>
      </c>
      <c r="C326" s="117" t="s">
        <v>912</v>
      </c>
      <c r="D326" s="119" t="s">
        <v>913</v>
      </c>
      <c r="E326" s="104" t="s">
        <v>149</v>
      </c>
      <c r="F326" s="106">
        <v>21.7</v>
      </c>
      <c r="G326" s="436">
        <v>0</v>
      </c>
      <c r="H326" s="436">
        <v>0</v>
      </c>
      <c r="I326" s="436">
        <v>0</v>
      </c>
      <c r="J326" s="97">
        <f t="shared" si="13"/>
        <v>0</v>
      </c>
      <c r="K326" s="59"/>
    </row>
    <row r="327" spans="1:11" ht="11.25" customHeight="1">
      <c r="A327" s="117" t="s">
        <v>914</v>
      </c>
      <c r="B327" s="117" t="s">
        <v>85</v>
      </c>
      <c r="C327" s="117" t="s">
        <v>884</v>
      </c>
      <c r="D327" s="119" t="s">
        <v>885</v>
      </c>
      <c r="E327" s="104" t="s">
        <v>153</v>
      </c>
      <c r="F327" s="106">
        <v>2.17</v>
      </c>
      <c r="G327" s="436">
        <v>0</v>
      </c>
      <c r="H327" s="436">
        <v>0</v>
      </c>
      <c r="I327" s="106"/>
      <c r="J327" s="97">
        <f t="shared" si="13"/>
        <v>0</v>
      </c>
      <c r="K327" s="59"/>
    </row>
    <row r="328" spans="1:11" ht="11.25" customHeight="1">
      <c r="A328" s="117" t="s">
        <v>915</v>
      </c>
      <c r="B328" s="117" t="s">
        <v>85</v>
      </c>
      <c r="C328" s="117" t="s">
        <v>916</v>
      </c>
      <c r="D328" s="119" t="s">
        <v>917</v>
      </c>
      <c r="E328" s="104" t="s">
        <v>149</v>
      </c>
      <c r="F328" s="106">
        <v>149.6</v>
      </c>
      <c r="G328" s="436">
        <v>0</v>
      </c>
      <c r="H328" s="436">
        <v>0</v>
      </c>
      <c r="I328" s="436">
        <v>0</v>
      </c>
      <c r="J328" s="97">
        <f t="shared" si="13"/>
        <v>0</v>
      </c>
      <c r="K328" s="59"/>
    </row>
    <row r="329" spans="1:11" ht="11.25" customHeight="1">
      <c r="A329" s="117" t="s">
        <v>918</v>
      </c>
      <c r="B329" s="117" t="s">
        <v>85</v>
      </c>
      <c r="C329" s="117" t="s">
        <v>919</v>
      </c>
      <c r="D329" s="119" t="s">
        <v>920</v>
      </c>
      <c r="E329" s="104" t="s">
        <v>153</v>
      </c>
      <c r="F329" s="106">
        <v>17.2</v>
      </c>
      <c r="G329" s="436">
        <v>0</v>
      </c>
      <c r="H329" s="436">
        <v>0</v>
      </c>
      <c r="I329" s="436">
        <v>0</v>
      </c>
      <c r="J329" s="97">
        <f t="shared" si="13"/>
        <v>0</v>
      </c>
      <c r="K329" s="59"/>
    </row>
    <row r="330" spans="1:11" ht="11.25" customHeight="1">
      <c r="A330" s="117" t="s">
        <v>921</v>
      </c>
      <c r="B330" s="117" t="s">
        <v>85</v>
      </c>
      <c r="C330" s="117" t="s">
        <v>922</v>
      </c>
      <c r="D330" s="119" t="s">
        <v>923</v>
      </c>
      <c r="E330" s="104" t="s">
        <v>153</v>
      </c>
      <c r="F330" s="106">
        <v>20.56</v>
      </c>
      <c r="G330" s="436">
        <v>0</v>
      </c>
      <c r="H330" s="436">
        <v>0</v>
      </c>
      <c r="I330" s="106"/>
      <c r="J330" s="97">
        <f t="shared" si="13"/>
        <v>0</v>
      </c>
      <c r="K330" s="59"/>
    </row>
    <row r="331" spans="1:11" ht="11.25" customHeight="1">
      <c r="A331" s="117" t="s">
        <v>924</v>
      </c>
      <c r="B331" s="117" t="s">
        <v>85</v>
      </c>
      <c r="C331" s="117" t="s">
        <v>925</v>
      </c>
      <c r="D331" s="119" t="s">
        <v>926</v>
      </c>
      <c r="E331" s="104" t="s">
        <v>136</v>
      </c>
      <c r="F331" s="106">
        <v>7.98</v>
      </c>
      <c r="G331" s="436">
        <v>0</v>
      </c>
      <c r="H331" s="106"/>
      <c r="I331" s="436">
        <v>0</v>
      </c>
      <c r="J331" s="97">
        <f t="shared" si="13"/>
        <v>0</v>
      </c>
      <c r="K331" s="59"/>
    </row>
    <row r="332" spans="1:11" ht="14.25" customHeight="1">
      <c r="A332" s="80"/>
      <c r="B332" s="80" t="s">
        <v>85</v>
      </c>
      <c r="C332" s="98">
        <v>781</v>
      </c>
      <c r="D332" s="476" t="s">
        <v>927</v>
      </c>
      <c r="E332" s="476"/>
      <c r="F332" s="99"/>
      <c r="G332" s="83"/>
      <c r="H332" s="84" t="s">
        <v>90</v>
      </c>
      <c r="I332" s="84" t="s">
        <v>91</v>
      </c>
      <c r="J332" s="478">
        <f>SUM(J334:J350)</f>
        <v>0</v>
      </c>
      <c r="K332" s="59">
        <v>26</v>
      </c>
    </row>
    <row r="333" spans="1:11" ht="9" customHeight="1">
      <c r="A333" s="121"/>
      <c r="B333" s="121"/>
      <c r="C333" s="81"/>
      <c r="D333" s="82"/>
      <c r="E333" s="122" t="s">
        <v>77</v>
      </c>
      <c r="F333" s="123" t="s">
        <v>78</v>
      </c>
      <c r="G333" s="84" t="s">
        <v>79</v>
      </c>
      <c r="H333" s="101">
        <f>SUM(H334:H350)</f>
        <v>0</v>
      </c>
      <c r="I333" s="101">
        <f>SUM(I334:I350)</f>
        <v>0</v>
      </c>
      <c r="J333" s="478"/>
      <c r="K333" s="59"/>
    </row>
    <row r="334" spans="1:11" ht="11.25" customHeight="1">
      <c r="A334" s="102" t="s">
        <v>928</v>
      </c>
      <c r="B334" s="102" t="s">
        <v>85</v>
      </c>
      <c r="C334" s="102" t="s">
        <v>929</v>
      </c>
      <c r="D334" s="118" t="s">
        <v>930</v>
      </c>
      <c r="E334" s="104" t="s">
        <v>153</v>
      </c>
      <c r="F334" s="106">
        <v>61.98</v>
      </c>
      <c r="G334" s="436">
        <v>0</v>
      </c>
      <c r="H334" s="436">
        <v>0</v>
      </c>
      <c r="I334" s="436">
        <v>0</v>
      </c>
      <c r="J334" s="97">
        <f t="shared" ref="J334:J350" si="14">PRODUCT(F334:G334)</f>
        <v>0</v>
      </c>
      <c r="K334" s="59"/>
    </row>
    <row r="335" spans="1:11" ht="11.25" customHeight="1">
      <c r="A335" s="102" t="s">
        <v>931</v>
      </c>
      <c r="B335" s="102" t="s">
        <v>85</v>
      </c>
      <c r="C335" s="102" t="s">
        <v>932</v>
      </c>
      <c r="D335" s="118" t="s">
        <v>933</v>
      </c>
      <c r="E335" s="104" t="s">
        <v>208</v>
      </c>
      <c r="F335" s="106">
        <v>11</v>
      </c>
      <c r="G335" s="436">
        <v>0</v>
      </c>
      <c r="H335" s="436">
        <v>0</v>
      </c>
      <c r="I335" s="436">
        <v>0</v>
      </c>
      <c r="J335" s="97">
        <f t="shared" si="14"/>
        <v>0</v>
      </c>
      <c r="K335" s="59"/>
    </row>
    <row r="336" spans="1:11" ht="11.25" customHeight="1">
      <c r="A336" s="102" t="s">
        <v>934</v>
      </c>
      <c r="B336" s="102" t="s">
        <v>85</v>
      </c>
      <c r="C336" s="102" t="s">
        <v>935</v>
      </c>
      <c r="D336" s="118" t="s">
        <v>936</v>
      </c>
      <c r="E336" s="104" t="s">
        <v>208</v>
      </c>
      <c r="F336" s="106">
        <v>7</v>
      </c>
      <c r="G336" s="436">
        <v>0</v>
      </c>
      <c r="H336" s="436">
        <v>0</v>
      </c>
      <c r="I336" s="436">
        <v>0</v>
      </c>
      <c r="J336" s="97">
        <f t="shared" si="14"/>
        <v>0</v>
      </c>
      <c r="K336" s="59"/>
    </row>
    <row r="337" spans="1:11" ht="11.25" customHeight="1">
      <c r="A337" s="102" t="s">
        <v>937</v>
      </c>
      <c r="B337" s="102" t="s">
        <v>85</v>
      </c>
      <c r="C337" s="102" t="s">
        <v>938</v>
      </c>
      <c r="D337" s="118" t="s">
        <v>939</v>
      </c>
      <c r="E337" s="104" t="s">
        <v>153</v>
      </c>
      <c r="F337" s="106">
        <v>61.98</v>
      </c>
      <c r="G337" s="436">
        <v>0</v>
      </c>
      <c r="H337" s="436">
        <v>0</v>
      </c>
      <c r="I337" s="436">
        <v>0</v>
      </c>
      <c r="J337" s="97">
        <f t="shared" si="14"/>
        <v>0</v>
      </c>
      <c r="K337" s="59"/>
    </row>
    <row r="338" spans="1:11" ht="11.25" customHeight="1">
      <c r="A338" s="102" t="s">
        <v>940</v>
      </c>
      <c r="B338" s="102" t="s">
        <v>85</v>
      </c>
      <c r="C338" s="102" t="s">
        <v>929</v>
      </c>
      <c r="D338" s="118" t="s">
        <v>941</v>
      </c>
      <c r="E338" s="104" t="s">
        <v>153</v>
      </c>
      <c r="F338" s="106">
        <v>61.93</v>
      </c>
      <c r="G338" s="436">
        <v>0</v>
      </c>
      <c r="H338" s="436">
        <v>0</v>
      </c>
      <c r="I338" s="436">
        <v>0</v>
      </c>
      <c r="J338" s="97">
        <f t="shared" si="14"/>
        <v>0</v>
      </c>
      <c r="K338" s="59"/>
    </row>
    <row r="339" spans="1:11" ht="11.25" customHeight="1">
      <c r="A339" s="102" t="s">
        <v>942</v>
      </c>
      <c r="B339" s="102" t="s">
        <v>85</v>
      </c>
      <c r="C339" s="102" t="s">
        <v>943</v>
      </c>
      <c r="D339" s="118" t="s">
        <v>944</v>
      </c>
      <c r="E339" s="104" t="s">
        <v>153</v>
      </c>
      <c r="F339" s="106">
        <v>61.93</v>
      </c>
      <c r="G339" s="436">
        <v>0</v>
      </c>
      <c r="H339" s="436">
        <v>0</v>
      </c>
      <c r="I339" s="436">
        <v>0</v>
      </c>
      <c r="J339" s="97">
        <f t="shared" si="14"/>
        <v>0</v>
      </c>
      <c r="K339" s="59"/>
    </row>
    <row r="340" spans="1:11" ht="11.25" customHeight="1">
      <c r="A340" s="102" t="s">
        <v>945</v>
      </c>
      <c r="B340" s="102" t="s">
        <v>85</v>
      </c>
      <c r="C340" s="102" t="s">
        <v>946</v>
      </c>
      <c r="D340" s="118" t="s">
        <v>947</v>
      </c>
      <c r="E340" s="104" t="s">
        <v>153</v>
      </c>
      <c r="F340" s="106">
        <v>123.91</v>
      </c>
      <c r="G340" s="436">
        <v>0</v>
      </c>
      <c r="H340" s="436">
        <v>0</v>
      </c>
      <c r="I340" s="436">
        <v>0</v>
      </c>
      <c r="J340" s="97">
        <f t="shared" si="14"/>
        <v>0</v>
      </c>
      <c r="K340" s="59"/>
    </row>
    <row r="341" spans="1:11" ht="11.25" customHeight="1">
      <c r="A341" s="102" t="s">
        <v>948</v>
      </c>
      <c r="B341" s="102" t="s">
        <v>85</v>
      </c>
      <c r="C341" s="102" t="s">
        <v>949</v>
      </c>
      <c r="D341" s="118" t="s">
        <v>950</v>
      </c>
      <c r="E341" s="104" t="s">
        <v>153</v>
      </c>
      <c r="F341" s="106">
        <v>21.26</v>
      </c>
      <c r="G341" s="436">
        <v>0</v>
      </c>
      <c r="H341" s="106"/>
      <c r="I341" s="436">
        <v>0</v>
      </c>
      <c r="J341" s="97">
        <f t="shared" si="14"/>
        <v>0</v>
      </c>
      <c r="K341" s="59"/>
    </row>
    <row r="342" spans="1:11" ht="11.25" customHeight="1">
      <c r="A342" s="102" t="s">
        <v>951</v>
      </c>
      <c r="B342" s="102" t="s">
        <v>85</v>
      </c>
      <c r="C342" s="102" t="s">
        <v>887</v>
      </c>
      <c r="D342" s="118" t="s">
        <v>952</v>
      </c>
      <c r="E342" s="104" t="s">
        <v>153</v>
      </c>
      <c r="F342" s="106">
        <v>66.94</v>
      </c>
      <c r="G342" s="436">
        <v>0</v>
      </c>
      <c r="H342" s="436">
        <v>0</v>
      </c>
      <c r="I342" s="106"/>
      <c r="J342" s="97">
        <f t="shared" si="14"/>
        <v>0</v>
      </c>
      <c r="K342" s="59"/>
    </row>
    <row r="343" spans="1:11" ht="11.25" customHeight="1">
      <c r="A343" s="102" t="s">
        <v>953</v>
      </c>
      <c r="B343" s="102" t="s">
        <v>85</v>
      </c>
      <c r="C343" s="102" t="s">
        <v>954</v>
      </c>
      <c r="D343" s="118" t="s">
        <v>955</v>
      </c>
      <c r="E343" s="104" t="s">
        <v>153</v>
      </c>
      <c r="F343" s="106">
        <v>68.12</v>
      </c>
      <c r="G343" s="436">
        <v>0</v>
      </c>
      <c r="H343" s="436">
        <v>0</v>
      </c>
      <c r="I343" s="106"/>
      <c r="J343" s="97">
        <f t="shared" si="14"/>
        <v>0</v>
      </c>
      <c r="K343" s="59"/>
    </row>
    <row r="344" spans="1:11" ht="11.25" customHeight="1">
      <c r="A344" s="102" t="s">
        <v>956</v>
      </c>
      <c r="B344" s="102" t="s">
        <v>85</v>
      </c>
      <c r="C344" s="102" t="s">
        <v>929</v>
      </c>
      <c r="D344" s="118" t="s">
        <v>957</v>
      </c>
      <c r="E344" s="104" t="s">
        <v>153</v>
      </c>
      <c r="F344" s="106">
        <v>13.47</v>
      </c>
      <c r="G344" s="436">
        <v>0</v>
      </c>
      <c r="H344" s="436">
        <v>0</v>
      </c>
      <c r="I344" s="436">
        <v>0</v>
      </c>
      <c r="J344" s="97">
        <f t="shared" si="14"/>
        <v>0</v>
      </c>
      <c r="K344" s="59"/>
    </row>
    <row r="345" spans="1:11" ht="11.25" customHeight="1">
      <c r="A345" s="102" t="s">
        <v>958</v>
      </c>
      <c r="B345" s="102" t="s">
        <v>85</v>
      </c>
      <c r="C345" s="102" t="s">
        <v>959</v>
      </c>
      <c r="D345" s="118" t="s">
        <v>960</v>
      </c>
      <c r="E345" s="104" t="s">
        <v>153</v>
      </c>
      <c r="F345" s="106">
        <v>13.47</v>
      </c>
      <c r="G345" s="436">
        <v>0</v>
      </c>
      <c r="H345" s="436">
        <v>0</v>
      </c>
      <c r="I345" s="436">
        <v>0</v>
      </c>
      <c r="J345" s="97">
        <f t="shared" si="14"/>
        <v>0</v>
      </c>
      <c r="K345" s="59"/>
    </row>
    <row r="346" spans="1:11" ht="11.25" customHeight="1">
      <c r="A346" s="102" t="s">
        <v>961</v>
      </c>
      <c r="B346" s="102" t="s">
        <v>85</v>
      </c>
      <c r="C346" s="102" t="s">
        <v>946</v>
      </c>
      <c r="D346" s="118" t="s">
        <v>962</v>
      </c>
      <c r="E346" s="104" t="s">
        <v>153</v>
      </c>
      <c r="F346" s="106">
        <v>13.47</v>
      </c>
      <c r="G346" s="436">
        <v>0</v>
      </c>
      <c r="H346" s="436">
        <v>0</v>
      </c>
      <c r="I346" s="106"/>
      <c r="J346" s="97">
        <f t="shared" si="14"/>
        <v>0</v>
      </c>
      <c r="K346" s="59"/>
    </row>
    <row r="347" spans="1:11" ht="11.25" customHeight="1">
      <c r="A347" s="102" t="s">
        <v>963</v>
      </c>
      <c r="B347" s="102" t="s">
        <v>85</v>
      </c>
      <c r="C347" s="102" t="s">
        <v>949</v>
      </c>
      <c r="D347" s="118" t="s">
        <v>964</v>
      </c>
      <c r="E347" s="104" t="s">
        <v>153</v>
      </c>
      <c r="F347" s="106">
        <v>13.47</v>
      </c>
      <c r="G347" s="436">
        <v>0</v>
      </c>
      <c r="H347" s="106"/>
      <c r="I347" s="436">
        <v>0</v>
      </c>
      <c r="J347" s="97">
        <f t="shared" si="14"/>
        <v>0</v>
      </c>
      <c r="K347" s="59"/>
    </row>
    <row r="348" spans="1:11" ht="11.25" customHeight="1">
      <c r="A348" s="102" t="s">
        <v>965</v>
      </c>
      <c r="B348" s="102" t="s">
        <v>85</v>
      </c>
      <c r="C348" s="102" t="s">
        <v>966</v>
      </c>
      <c r="D348" s="118" t="s">
        <v>967</v>
      </c>
      <c r="E348" s="104" t="s">
        <v>153</v>
      </c>
      <c r="F348" s="106">
        <v>14.14</v>
      </c>
      <c r="G348" s="436">
        <v>0</v>
      </c>
      <c r="H348" s="436">
        <v>0</v>
      </c>
      <c r="I348" s="106"/>
      <c r="J348" s="97">
        <f t="shared" si="14"/>
        <v>0</v>
      </c>
      <c r="K348" s="59"/>
    </row>
    <row r="349" spans="1:11" ht="11.25" customHeight="1">
      <c r="A349" s="102" t="s">
        <v>968</v>
      </c>
      <c r="B349" s="102" t="s">
        <v>85</v>
      </c>
      <c r="C349" s="102" t="s">
        <v>969</v>
      </c>
      <c r="D349" s="118" t="s">
        <v>970</v>
      </c>
      <c r="E349" s="104" t="s">
        <v>149</v>
      </c>
      <c r="F349" s="106">
        <v>14.4</v>
      </c>
      <c r="G349" s="436">
        <v>0</v>
      </c>
      <c r="H349" s="436">
        <v>0</v>
      </c>
      <c r="I349" s="436">
        <v>0</v>
      </c>
      <c r="J349" s="97">
        <f t="shared" si="14"/>
        <v>0</v>
      </c>
      <c r="K349" s="59"/>
    </row>
    <row r="350" spans="1:11" ht="11.25" customHeight="1">
      <c r="A350" s="102" t="s">
        <v>971</v>
      </c>
      <c r="B350" s="102" t="s">
        <v>85</v>
      </c>
      <c r="C350" s="102" t="s">
        <v>972</v>
      </c>
      <c r="D350" s="118" t="s">
        <v>973</v>
      </c>
      <c r="E350" s="104" t="s">
        <v>136</v>
      </c>
      <c r="F350" s="106">
        <v>3.44</v>
      </c>
      <c r="G350" s="436">
        <v>0</v>
      </c>
      <c r="H350" s="106"/>
      <c r="I350" s="436">
        <v>0</v>
      </c>
      <c r="J350" s="97">
        <f t="shared" si="14"/>
        <v>0</v>
      </c>
      <c r="K350" s="59"/>
    </row>
    <row r="351" spans="1:11" ht="14.25" customHeight="1">
      <c r="A351" s="80"/>
      <c r="B351" s="80" t="s">
        <v>85</v>
      </c>
      <c r="C351" s="98">
        <v>783</v>
      </c>
      <c r="D351" s="476" t="s">
        <v>974</v>
      </c>
      <c r="E351" s="476"/>
      <c r="F351" s="99"/>
      <c r="G351" s="83"/>
      <c r="H351" s="84" t="s">
        <v>90</v>
      </c>
      <c r="I351" s="84" t="s">
        <v>91</v>
      </c>
      <c r="J351" s="478">
        <f>SUM(J353:J357)</f>
        <v>0</v>
      </c>
      <c r="K351" s="59">
        <v>27</v>
      </c>
    </row>
    <row r="352" spans="1:11" ht="9" customHeight="1">
      <c r="A352" s="121"/>
      <c r="B352" s="121"/>
      <c r="C352" s="81"/>
      <c r="D352" s="82"/>
      <c r="E352" s="122" t="s">
        <v>77</v>
      </c>
      <c r="F352" s="123" t="s">
        <v>78</v>
      </c>
      <c r="G352" s="84" t="s">
        <v>79</v>
      </c>
      <c r="H352" s="101">
        <f>SUM(H353:H357)</f>
        <v>0</v>
      </c>
      <c r="I352" s="101">
        <f>SUM(I353:I357)</f>
        <v>0</v>
      </c>
      <c r="J352" s="478"/>
      <c r="K352" s="59"/>
    </row>
    <row r="353" spans="1:11" ht="11.25" customHeight="1">
      <c r="A353" s="117" t="s">
        <v>975</v>
      </c>
      <c r="B353" s="117" t="s">
        <v>85</v>
      </c>
      <c r="C353" s="117" t="s">
        <v>976</v>
      </c>
      <c r="D353" s="119" t="s">
        <v>977</v>
      </c>
      <c r="E353" s="117" t="s">
        <v>153</v>
      </c>
      <c r="F353" s="120">
        <v>562.91</v>
      </c>
      <c r="G353" s="436">
        <v>0</v>
      </c>
      <c r="H353" s="436">
        <v>0</v>
      </c>
      <c r="I353" s="436">
        <v>0</v>
      </c>
      <c r="J353" s="97">
        <f>PRODUCT(F353:G353)</f>
        <v>0</v>
      </c>
      <c r="K353" s="59"/>
    </row>
    <row r="354" spans="1:11" ht="11.25" customHeight="1">
      <c r="A354" s="117" t="s">
        <v>978</v>
      </c>
      <c r="B354" s="117" t="s">
        <v>85</v>
      </c>
      <c r="C354" s="117" t="s">
        <v>979</v>
      </c>
      <c r="D354" s="119" t="s">
        <v>980</v>
      </c>
      <c r="E354" s="117" t="s">
        <v>153</v>
      </c>
      <c r="F354" s="120">
        <v>43.8</v>
      </c>
      <c r="G354" s="436">
        <v>0</v>
      </c>
      <c r="H354" s="436">
        <v>0</v>
      </c>
      <c r="I354" s="436">
        <v>0</v>
      </c>
      <c r="J354" s="97">
        <f>PRODUCT(F354:G354)</f>
        <v>0</v>
      </c>
      <c r="K354" s="59"/>
    </row>
    <row r="355" spans="1:11" ht="11.25" customHeight="1">
      <c r="A355" s="117" t="s">
        <v>981</v>
      </c>
      <c r="B355" s="117" t="s">
        <v>85</v>
      </c>
      <c r="C355" s="117" t="s">
        <v>982</v>
      </c>
      <c r="D355" s="119" t="s">
        <v>983</v>
      </c>
      <c r="E355" s="117" t="s">
        <v>153</v>
      </c>
      <c r="F355" s="120">
        <v>43.8</v>
      </c>
      <c r="G355" s="436">
        <v>0</v>
      </c>
      <c r="H355" s="436">
        <v>0</v>
      </c>
      <c r="I355" s="436">
        <v>0</v>
      </c>
      <c r="J355" s="97">
        <f>PRODUCT(F355:G355)</f>
        <v>0</v>
      </c>
      <c r="K355" s="59"/>
    </row>
    <row r="356" spans="1:11" ht="11.25" customHeight="1">
      <c r="A356" s="117" t="s">
        <v>984</v>
      </c>
      <c r="B356" s="117" t="s">
        <v>85</v>
      </c>
      <c r="C356" s="117" t="s">
        <v>985</v>
      </c>
      <c r="D356" s="119" t="s">
        <v>986</v>
      </c>
      <c r="E356" s="117" t="s">
        <v>153</v>
      </c>
      <c r="F356" s="120">
        <v>41.1</v>
      </c>
      <c r="G356" s="436">
        <v>0</v>
      </c>
      <c r="H356" s="436">
        <v>0</v>
      </c>
      <c r="I356" s="436">
        <v>0</v>
      </c>
      <c r="J356" s="97">
        <f>PRODUCT(F356:G356)</f>
        <v>0</v>
      </c>
      <c r="K356" s="59"/>
    </row>
    <row r="357" spans="1:11" ht="11.25" customHeight="1">
      <c r="A357" s="117" t="s">
        <v>987</v>
      </c>
      <c r="B357" s="117" t="s">
        <v>85</v>
      </c>
      <c r="C357" s="117" t="s">
        <v>988</v>
      </c>
      <c r="D357" s="119" t="s">
        <v>989</v>
      </c>
      <c r="E357" s="117" t="s">
        <v>153</v>
      </c>
      <c r="F357" s="120">
        <v>2.31</v>
      </c>
      <c r="G357" s="436">
        <v>0</v>
      </c>
      <c r="H357" s="436">
        <v>0</v>
      </c>
      <c r="I357" s="436">
        <v>0</v>
      </c>
      <c r="J357" s="97">
        <f>PRODUCT(F357:G357)</f>
        <v>0</v>
      </c>
      <c r="K357" s="59"/>
    </row>
    <row r="358" spans="1:11" ht="14.25" customHeight="1">
      <c r="A358" s="80"/>
      <c r="B358" s="80" t="s">
        <v>85</v>
      </c>
      <c r="C358" s="98">
        <v>784</v>
      </c>
      <c r="D358" s="476" t="s">
        <v>990</v>
      </c>
      <c r="E358" s="476"/>
      <c r="F358" s="99"/>
      <c r="G358" s="83"/>
      <c r="H358" s="84" t="s">
        <v>90</v>
      </c>
      <c r="I358" s="84" t="s">
        <v>91</v>
      </c>
      <c r="J358" s="478">
        <f>SUM(J360:J361)</f>
        <v>0</v>
      </c>
      <c r="K358" s="59">
        <v>28</v>
      </c>
    </row>
    <row r="359" spans="1:11" ht="9" customHeight="1">
      <c r="A359" s="121"/>
      <c r="B359" s="121"/>
      <c r="C359" s="81"/>
      <c r="D359" s="82"/>
      <c r="E359" s="122" t="s">
        <v>77</v>
      </c>
      <c r="F359" s="123" t="s">
        <v>78</v>
      </c>
      <c r="G359" s="84" t="s">
        <v>79</v>
      </c>
      <c r="H359" s="101">
        <f>SUM(H360:H361)</f>
        <v>0</v>
      </c>
      <c r="I359" s="101">
        <f>SUM(I360:I361)</f>
        <v>0</v>
      </c>
      <c r="J359" s="478"/>
      <c r="K359" s="59"/>
    </row>
    <row r="360" spans="1:11" ht="11.25" customHeight="1">
      <c r="A360" s="117" t="s">
        <v>991</v>
      </c>
      <c r="B360" s="117" t="s">
        <v>85</v>
      </c>
      <c r="C360" s="117" t="s">
        <v>992</v>
      </c>
      <c r="D360" s="127" t="s">
        <v>993</v>
      </c>
      <c r="E360" s="104" t="s">
        <v>153</v>
      </c>
      <c r="F360" s="106">
        <v>601.29999999999995</v>
      </c>
      <c r="G360" s="436">
        <v>0</v>
      </c>
      <c r="H360" s="436">
        <v>0</v>
      </c>
      <c r="I360" s="436">
        <v>0</v>
      </c>
      <c r="J360" s="97">
        <f>PRODUCT(F360:G360)</f>
        <v>0</v>
      </c>
      <c r="K360" s="59"/>
    </row>
    <row r="361" spans="1:11" ht="11.25" customHeight="1">
      <c r="A361" s="117" t="s">
        <v>994</v>
      </c>
      <c r="B361" s="117" t="s">
        <v>85</v>
      </c>
      <c r="C361" s="117" t="s">
        <v>995</v>
      </c>
      <c r="D361" s="127" t="s">
        <v>996</v>
      </c>
      <c r="E361" s="104" t="s">
        <v>153</v>
      </c>
      <c r="F361" s="106">
        <v>601.29999999999995</v>
      </c>
      <c r="G361" s="436">
        <v>0</v>
      </c>
      <c r="H361" s="436">
        <v>0</v>
      </c>
      <c r="I361" s="436">
        <v>0</v>
      </c>
      <c r="J361" s="97">
        <f>PRODUCT(F361:G361)</f>
        <v>0</v>
      </c>
      <c r="K361" s="59"/>
    </row>
    <row r="362" spans="1:11" ht="14.25" customHeight="1">
      <c r="A362" s="80"/>
      <c r="B362" s="80" t="s">
        <v>85</v>
      </c>
      <c r="C362" s="98">
        <v>786</v>
      </c>
      <c r="D362" s="476" t="s">
        <v>997</v>
      </c>
      <c r="E362" s="476"/>
      <c r="F362" s="99"/>
      <c r="G362" s="83"/>
      <c r="H362" s="84" t="s">
        <v>90</v>
      </c>
      <c r="I362" s="84" t="s">
        <v>91</v>
      </c>
      <c r="J362" s="478">
        <f>SUM(J364:J365)</f>
        <v>0</v>
      </c>
      <c r="K362" s="59">
        <v>29</v>
      </c>
    </row>
    <row r="363" spans="1:11" ht="12" customHeight="1">
      <c r="A363" s="121"/>
      <c r="B363" s="121"/>
      <c r="C363" s="81"/>
      <c r="D363" s="82"/>
      <c r="E363" s="122" t="s">
        <v>77</v>
      </c>
      <c r="F363" s="123" t="s">
        <v>78</v>
      </c>
      <c r="G363" s="84" t="s">
        <v>79</v>
      </c>
      <c r="H363" s="101">
        <f>SUM(H364:H365)</f>
        <v>0</v>
      </c>
      <c r="I363" s="101">
        <f>SUM(I364:I365)</f>
        <v>0</v>
      </c>
      <c r="J363" s="478"/>
      <c r="K363" s="59"/>
    </row>
    <row r="364" spans="1:11" ht="11.25" customHeight="1">
      <c r="A364" s="128" t="s">
        <v>998</v>
      </c>
      <c r="B364" s="128" t="s">
        <v>85</v>
      </c>
      <c r="C364" s="128" t="s">
        <v>999</v>
      </c>
      <c r="D364" s="126" t="s">
        <v>1000</v>
      </c>
      <c r="E364" s="129" t="s">
        <v>208</v>
      </c>
      <c r="F364" s="130">
        <v>7</v>
      </c>
      <c r="G364" s="436">
        <v>0</v>
      </c>
      <c r="H364" s="436">
        <v>0</v>
      </c>
      <c r="I364" s="436">
        <v>0</v>
      </c>
      <c r="J364" s="97">
        <f>PRODUCT(F364:G364)</f>
        <v>0</v>
      </c>
      <c r="K364" s="59"/>
    </row>
    <row r="365" spans="1:11" ht="11.25" customHeight="1">
      <c r="A365" s="128" t="s">
        <v>1001</v>
      </c>
      <c r="B365" s="128" t="s">
        <v>85</v>
      </c>
      <c r="C365" s="128" t="s">
        <v>1002</v>
      </c>
      <c r="D365" s="126" t="s">
        <v>1003</v>
      </c>
      <c r="E365" s="129" t="s">
        <v>863</v>
      </c>
      <c r="F365" s="130">
        <v>1</v>
      </c>
      <c r="G365" s="436">
        <v>0</v>
      </c>
      <c r="H365" s="130"/>
      <c r="I365" s="436">
        <v>0</v>
      </c>
      <c r="J365" s="97">
        <f>PRODUCT(F365:G365)</f>
        <v>0</v>
      </c>
      <c r="K365" s="59"/>
    </row>
    <row r="366" spans="1:11" ht="14.25" customHeight="1">
      <c r="A366" s="80"/>
      <c r="B366" s="80" t="s">
        <v>85</v>
      </c>
      <c r="C366" s="98">
        <v>94</v>
      </c>
      <c r="D366" s="476" t="s">
        <v>1004</v>
      </c>
      <c r="E366" s="476"/>
      <c r="F366" s="99"/>
      <c r="G366" s="83"/>
      <c r="H366" s="84" t="s">
        <v>90</v>
      </c>
      <c r="I366" s="84" t="s">
        <v>91</v>
      </c>
      <c r="J366" s="478">
        <f>SUM(J368:J373)</f>
        <v>0</v>
      </c>
      <c r="K366" s="59">
        <v>30</v>
      </c>
    </row>
    <row r="367" spans="1:11" ht="11.25" customHeight="1">
      <c r="A367" s="121"/>
      <c r="B367" s="121"/>
      <c r="C367" s="81"/>
      <c r="D367" s="82"/>
      <c r="E367" s="122" t="s">
        <v>77</v>
      </c>
      <c r="F367" s="123" t="s">
        <v>78</v>
      </c>
      <c r="G367" s="84" t="s">
        <v>79</v>
      </c>
      <c r="H367" s="101">
        <f>SUM(H368:H373)</f>
        <v>0</v>
      </c>
      <c r="I367" s="101">
        <f>SUM(I368:I373)</f>
        <v>0</v>
      </c>
      <c r="J367" s="478"/>
      <c r="K367" s="59"/>
    </row>
    <row r="368" spans="1:11" ht="11.25" customHeight="1">
      <c r="A368" s="117" t="s">
        <v>1005</v>
      </c>
      <c r="B368" s="117" t="s">
        <v>85</v>
      </c>
      <c r="C368" s="117" t="s">
        <v>1006</v>
      </c>
      <c r="D368" s="119" t="s">
        <v>1007</v>
      </c>
      <c r="E368" s="104" t="s">
        <v>153</v>
      </c>
      <c r="F368" s="106">
        <v>248.92</v>
      </c>
      <c r="G368" s="436">
        <v>0</v>
      </c>
      <c r="H368" s="436">
        <v>0</v>
      </c>
      <c r="I368" s="436">
        <v>0</v>
      </c>
      <c r="J368" s="97">
        <f t="shared" ref="J368:J373" si="15">PRODUCT(F368:G368)</f>
        <v>0</v>
      </c>
      <c r="K368" s="59"/>
    </row>
    <row r="369" spans="1:11" ht="11.25" customHeight="1">
      <c r="A369" s="117" t="s">
        <v>1008</v>
      </c>
      <c r="B369" s="117" t="s">
        <v>85</v>
      </c>
      <c r="C369" s="117" t="s">
        <v>1009</v>
      </c>
      <c r="D369" s="119" t="s">
        <v>1010</v>
      </c>
      <c r="E369" s="104" t="s">
        <v>153</v>
      </c>
      <c r="F369" s="106">
        <v>497.84</v>
      </c>
      <c r="G369" s="436">
        <v>0</v>
      </c>
      <c r="H369" s="436">
        <v>0</v>
      </c>
      <c r="I369" s="436">
        <v>0</v>
      </c>
      <c r="J369" s="97">
        <f t="shared" si="15"/>
        <v>0</v>
      </c>
      <c r="K369" s="59"/>
    </row>
    <row r="370" spans="1:11" ht="11.25" customHeight="1">
      <c r="A370" s="117" t="s">
        <v>1011</v>
      </c>
      <c r="B370" s="117" t="s">
        <v>85</v>
      </c>
      <c r="C370" s="117" t="s">
        <v>1012</v>
      </c>
      <c r="D370" s="119" t="s">
        <v>1013</v>
      </c>
      <c r="E370" s="104" t="s">
        <v>153</v>
      </c>
      <c r="F370" s="106">
        <v>248.92</v>
      </c>
      <c r="G370" s="436">
        <v>0</v>
      </c>
      <c r="H370" s="106"/>
      <c r="I370" s="436">
        <v>0</v>
      </c>
      <c r="J370" s="97">
        <f t="shared" si="15"/>
        <v>0</v>
      </c>
      <c r="K370" s="59"/>
    </row>
    <row r="371" spans="1:11" ht="11.25" customHeight="1">
      <c r="A371" s="117" t="s">
        <v>1014</v>
      </c>
      <c r="B371" s="117" t="s">
        <v>85</v>
      </c>
      <c r="C371" s="117" t="s">
        <v>1015</v>
      </c>
      <c r="D371" s="119" t="s">
        <v>1016</v>
      </c>
      <c r="E371" s="104" t="s">
        <v>153</v>
      </c>
      <c r="F371" s="106">
        <v>248.92</v>
      </c>
      <c r="G371" s="436">
        <v>0</v>
      </c>
      <c r="H371" s="106"/>
      <c r="I371" s="436">
        <v>0</v>
      </c>
      <c r="J371" s="97">
        <f t="shared" si="15"/>
        <v>0</v>
      </c>
      <c r="K371" s="59"/>
    </row>
    <row r="372" spans="1:11" ht="11.25" customHeight="1">
      <c r="A372" s="117" t="s">
        <v>1017</v>
      </c>
      <c r="B372" s="117" t="s">
        <v>85</v>
      </c>
      <c r="C372" s="117" t="s">
        <v>1018</v>
      </c>
      <c r="D372" s="119" t="s">
        <v>1019</v>
      </c>
      <c r="E372" s="104" t="s">
        <v>153</v>
      </c>
      <c r="F372" s="106">
        <v>497.84</v>
      </c>
      <c r="G372" s="436">
        <v>0</v>
      </c>
      <c r="H372" s="436">
        <v>0</v>
      </c>
      <c r="I372" s="106"/>
      <c r="J372" s="97">
        <f t="shared" si="15"/>
        <v>0</v>
      </c>
      <c r="K372" s="59"/>
    </row>
    <row r="373" spans="1:11" ht="11.25" customHeight="1">
      <c r="A373" s="117" t="s">
        <v>1020</v>
      </c>
      <c r="B373" s="117" t="s">
        <v>85</v>
      </c>
      <c r="C373" s="117" t="s">
        <v>1021</v>
      </c>
      <c r="D373" s="119" t="s">
        <v>1022</v>
      </c>
      <c r="E373" s="104" t="s">
        <v>153</v>
      </c>
      <c r="F373" s="106">
        <v>248.92</v>
      </c>
      <c r="G373" s="436">
        <v>0</v>
      </c>
      <c r="H373" s="106"/>
      <c r="I373" s="436">
        <v>0</v>
      </c>
      <c r="J373" s="97">
        <f t="shared" si="15"/>
        <v>0</v>
      </c>
      <c r="K373" s="59"/>
    </row>
    <row r="374" spans="1:11" ht="11.25" customHeight="1">
      <c r="A374" s="80"/>
      <c r="B374" s="80" t="s">
        <v>85</v>
      </c>
      <c r="C374" s="98">
        <v>95</v>
      </c>
      <c r="D374" s="476" t="s">
        <v>1023</v>
      </c>
      <c r="E374" s="476"/>
      <c r="F374" s="99"/>
      <c r="G374" s="83"/>
      <c r="H374" s="84" t="s">
        <v>90</v>
      </c>
      <c r="I374" s="84" t="s">
        <v>91</v>
      </c>
      <c r="J374" s="478">
        <f>SUM(J376:J378)</f>
        <v>0</v>
      </c>
      <c r="K374" s="59"/>
    </row>
    <row r="375" spans="1:11" ht="11.25" customHeight="1">
      <c r="A375" s="121"/>
      <c r="B375" s="121"/>
      <c r="C375" s="81"/>
      <c r="D375" s="82"/>
      <c r="E375" s="122" t="s">
        <v>77</v>
      </c>
      <c r="F375" s="123" t="s">
        <v>78</v>
      </c>
      <c r="G375" s="84" t="s">
        <v>79</v>
      </c>
      <c r="H375" s="101">
        <f>SUM(H376:H378)</f>
        <v>0</v>
      </c>
      <c r="I375" s="101">
        <f>SUM(I376:I378)</f>
        <v>0</v>
      </c>
      <c r="J375" s="478"/>
      <c r="K375" s="59"/>
    </row>
    <row r="376" spans="1:11" ht="11.25" customHeight="1">
      <c r="A376" s="117" t="s">
        <v>1024</v>
      </c>
      <c r="B376" s="117" t="s">
        <v>85</v>
      </c>
      <c r="C376" s="117" t="s">
        <v>1025</v>
      </c>
      <c r="D376" s="118" t="s">
        <v>1026</v>
      </c>
      <c r="E376" s="104" t="s">
        <v>153</v>
      </c>
      <c r="F376" s="106">
        <v>278.89999999999998</v>
      </c>
      <c r="G376" s="436">
        <v>0</v>
      </c>
      <c r="H376" s="436">
        <v>0</v>
      </c>
      <c r="I376" s="436">
        <v>0</v>
      </c>
      <c r="J376" s="97">
        <f>PRODUCT(F376:G376)</f>
        <v>0</v>
      </c>
      <c r="K376" s="59"/>
    </row>
    <row r="377" spans="1:11" ht="11.25" customHeight="1">
      <c r="A377" s="117" t="s">
        <v>1027</v>
      </c>
      <c r="B377" s="117" t="s">
        <v>85</v>
      </c>
      <c r="C377" s="117" t="s">
        <v>1028</v>
      </c>
      <c r="D377" s="118" t="s">
        <v>1029</v>
      </c>
      <c r="E377" s="104" t="s">
        <v>149</v>
      </c>
      <c r="F377" s="106">
        <v>10.5</v>
      </c>
      <c r="G377" s="436">
        <v>0</v>
      </c>
      <c r="H377" s="436">
        <v>0</v>
      </c>
      <c r="I377" s="436">
        <v>0</v>
      </c>
      <c r="J377" s="97">
        <f>PRODUCT(F377:G377)</f>
        <v>0</v>
      </c>
      <c r="K377" s="59"/>
    </row>
    <row r="378" spans="1:11" ht="11.25" customHeight="1">
      <c r="A378" s="117" t="s">
        <v>1030</v>
      </c>
      <c r="B378" s="117" t="s">
        <v>85</v>
      </c>
      <c r="C378" s="117" t="s">
        <v>1031</v>
      </c>
      <c r="D378" s="118" t="s">
        <v>1032</v>
      </c>
      <c r="E378" s="104" t="s">
        <v>153</v>
      </c>
      <c r="F378" s="106">
        <v>35</v>
      </c>
      <c r="G378" s="436">
        <v>0</v>
      </c>
      <c r="H378" s="106"/>
      <c r="I378" s="436">
        <v>0</v>
      </c>
      <c r="J378" s="97">
        <f>PRODUCT(F378:G378)</f>
        <v>0</v>
      </c>
      <c r="K378" s="59"/>
    </row>
    <row r="379" spans="1:11" ht="14.25" customHeight="1">
      <c r="A379" s="131"/>
      <c r="B379" s="131" t="s">
        <v>85</v>
      </c>
      <c r="C379" s="132">
        <v>97</v>
      </c>
      <c r="D379" s="479" t="s">
        <v>1033</v>
      </c>
      <c r="E379" s="479"/>
      <c r="F379" s="99"/>
      <c r="G379" s="99"/>
      <c r="H379" s="110" t="s">
        <v>90</v>
      </c>
      <c r="I379" s="110" t="s">
        <v>91</v>
      </c>
      <c r="J379" s="477">
        <f>SUM(J381)</f>
        <v>0</v>
      </c>
      <c r="K379" s="59">
        <v>31</v>
      </c>
    </row>
    <row r="380" spans="1:11" ht="10.5" customHeight="1">
      <c r="A380" s="133"/>
      <c r="B380" s="133"/>
      <c r="C380" s="134"/>
      <c r="D380" s="135"/>
      <c r="E380" s="89" t="s">
        <v>77</v>
      </c>
      <c r="F380" s="90" t="s">
        <v>78</v>
      </c>
      <c r="G380" s="111" t="s">
        <v>79</v>
      </c>
      <c r="H380" s="111">
        <f>SUM(H381)</f>
        <v>0</v>
      </c>
      <c r="I380" s="112">
        <f>SUM(I381)</f>
        <v>0</v>
      </c>
      <c r="J380" s="477"/>
      <c r="K380" s="59"/>
    </row>
    <row r="381" spans="1:11" ht="11.25" customHeight="1">
      <c r="A381" s="102" t="s">
        <v>1034</v>
      </c>
      <c r="B381" s="102" t="s">
        <v>85</v>
      </c>
      <c r="C381" s="102" t="s">
        <v>1035</v>
      </c>
      <c r="D381" s="109" t="s">
        <v>1036</v>
      </c>
      <c r="E381" s="104" t="s">
        <v>153</v>
      </c>
      <c r="F381" s="106">
        <v>52.1</v>
      </c>
      <c r="G381" s="436">
        <v>0</v>
      </c>
      <c r="H381" s="106"/>
      <c r="I381" s="436">
        <v>0</v>
      </c>
      <c r="J381" s="97">
        <f>PRODUCT(F381:G381)</f>
        <v>0</v>
      </c>
      <c r="K381" s="59"/>
    </row>
    <row r="382" spans="1:11" ht="14.25" customHeight="1">
      <c r="A382" s="80"/>
      <c r="B382" s="80" t="s">
        <v>85</v>
      </c>
      <c r="C382" s="98" t="s">
        <v>1037</v>
      </c>
      <c r="D382" s="476" t="s">
        <v>1038</v>
      </c>
      <c r="E382" s="476"/>
      <c r="F382" s="99"/>
      <c r="G382" s="99"/>
      <c r="H382" s="110" t="s">
        <v>90</v>
      </c>
      <c r="I382" s="110" t="s">
        <v>91</v>
      </c>
      <c r="J382" s="477">
        <f>SUM(J384)</f>
        <v>0</v>
      </c>
      <c r="K382" s="59">
        <v>32</v>
      </c>
    </row>
    <row r="383" spans="1:11" ht="11.25" customHeight="1">
      <c r="A383" s="86"/>
      <c r="B383" s="86"/>
      <c r="C383" s="87"/>
      <c r="D383" s="88"/>
      <c r="E383" s="89" t="s">
        <v>77</v>
      </c>
      <c r="F383" s="90" t="s">
        <v>78</v>
      </c>
      <c r="G383" s="111" t="s">
        <v>79</v>
      </c>
      <c r="H383" s="111">
        <f>SUM(H384)</f>
        <v>0</v>
      </c>
      <c r="I383" s="112">
        <f>SUM(I384)</f>
        <v>0</v>
      </c>
      <c r="J383" s="477"/>
      <c r="K383" s="59"/>
    </row>
    <row r="384" spans="1:11" ht="11.25" customHeight="1">
      <c r="A384" s="117" t="s">
        <v>1039</v>
      </c>
      <c r="B384" s="117" t="s">
        <v>85</v>
      </c>
      <c r="C384" s="117" t="s">
        <v>1040</v>
      </c>
      <c r="D384" s="119" t="s">
        <v>1041</v>
      </c>
      <c r="E384" s="104" t="s">
        <v>136</v>
      </c>
      <c r="F384" s="96">
        <v>509.56</v>
      </c>
      <c r="G384" s="436">
        <v>0</v>
      </c>
      <c r="H384" s="96"/>
      <c r="I384" s="436">
        <v>0</v>
      </c>
      <c r="J384" s="97">
        <f>PRODUCT(F384:G384)</f>
        <v>0</v>
      </c>
      <c r="K384" s="59"/>
    </row>
    <row r="385" spans="1:11" ht="14.25" customHeight="1">
      <c r="A385" s="80"/>
      <c r="B385" s="80" t="s">
        <v>85</v>
      </c>
      <c r="C385" s="98" t="s">
        <v>1042</v>
      </c>
      <c r="D385" s="476" t="s">
        <v>1043</v>
      </c>
      <c r="E385" s="476"/>
      <c r="F385" s="99"/>
      <c r="G385" s="99"/>
      <c r="H385" s="110" t="s">
        <v>90</v>
      </c>
      <c r="I385" s="110" t="s">
        <v>91</v>
      </c>
      <c r="J385" s="477">
        <f>SUM(J387)</f>
        <v>0</v>
      </c>
      <c r="K385" s="59">
        <v>33</v>
      </c>
    </row>
    <row r="386" spans="1:11" ht="11.25" customHeight="1">
      <c r="A386" s="86"/>
      <c r="B386" s="86"/>
      <c r="C386" s="87"/>
      <c r="D386" s="88"/>
      <c r="E386" s="89" t="s">
        <v>77</v>
      </c>
      <c r="F386" s="90" t="s">
        <v>78</v>
      </c>
      <c r="G386" s="111" t="s">
        <v>79</v>
      </c>
      <c r="H386" s="111">
        <f>SUM(H387)</f>
        <v>0</v>
      </c>
      <c r="I386" s="112">
        <f>SUM(I387)</f>
        <v>0</v>
      </c>
      <c r="J386" s="477"/>
      <c r="K386" s="59"/>
    </row>
    <row r="387" spans="1:11" ht="11.25" customHeight="1">
      <c r="A387" s="128" t="s">
        <v>1044</v>
      </c>
      <c r="B387" s="128" t="s">
        <v>85</v>
      </c>
      <c r="C387" s="128" t="s">
        <v>1045</v>
      </c>
      <c r="D387" s="126" t="s">
        <v>1046</v>
      </c>
      <c r="E387" s="129" t="s">
        <v>687</v>
      </c>
      <c r="F387" s="136">
        <v>1</v>
      </c>
      <c r="G387" s="436">
        <v>0</v>
      </c>
      <c r="H387" s="136"/>
      <c r="I387" s="436">
        <v>0</v>
      </c>
      <c r="J387" s="137">
        <f>PRODUCT(F387:G387)</f>
        <v>0</v>
      </c>
      <c r="K387" s="59"/>
    </row>
    <row r="388" spans="1:11" ht="14.25" customHeight="1">
      <c r="A388" s="80"/>
      <c r="B388" s="80" t="s">
        <v>85</v>
      </c>
      <c r="C388" s="98" t="s">
        <v>1047</v>
      </c>
      <c r="D388" s="476" t="s">
        <v>1048</v>
      </c>
      <c r="E388" s="476"/>
      <c r="F388" s="99"/>
      <c r="G388" s="99"/>
      <c r="H388" s="110" t="s">
        <v>90</v>
      </c>
      <c r="I388" s="110" t="s">
        <v>91</v>
      </c>
      <c r="J388" s="477">
        <f>SUM(J390:J394)</f>
        <v>0</v>
      </c>
      <c r="K388" s="59">
        <v>34</v>
      </c>
    </row>
    <row r="389" spans="1:11" ht="11.25" customHeight="1">
      <c r="A389" s="86"/>
      <c r="B389" s="86"/>
      <c r="C389" s="87"/>
      <c r="D389" s="88"/>
      <c r="E389" s="89" t="s">
        <v>77</v>
      </c>
      <c r="F389" s="90" t="s">
        <v>78</v>
      </c>
      <c r="G389" s="111" t="s">
        <v>79</v>
      </c>
      <c r="H389" s="112">
        <f>SUM(H390:H394)</f>
        <v>0</v>
      </c>
      <c r="I389" s="112">
        <f>SUM(I390:I394)</f>
        <v>0</v>
      </c>
      <c r="J389" s="477"/>
      <c r="K389" s="59"/>
    </row>
    <row r="390" spans="1:11" ht="11.25" customHeight="1">
      <c r="A390" s="117" t="s">
        <v>1049</v>
      </c>
      <c r="B390" s="117" t="s">
        <v>85</v>
      </c>
      <c r="C390" s="117" t="s">
        <v>1050</v>
      </c>
      <c r="D390" s="119" t="s">
        <v>1051</v>
      </c>
      <c r="E390" s="104" t="s">
        <v>136</v>
      </c>
      <c r="F390" s="106">
        <v>48.65</v>
      </c>
      <c r="G390" s="436">
        <v>0</v>
      </c>
      <c r="H390" s="106"/>
      <c r="I390" s="436">
        <v>0</v>
      </c>
      <c r="J390" s="97">
        <f>PRODUCT(F390:G390)</f>
        <v>0</v>
      </c>
      <c r="K390" s="59"/>
    </row>
    <row r="391" spans="1:11" ht="11.25" customHeight="1">
      <c r="A391" s="117" t="s">
        <v>1052</v>
      </c>
      <c r="B391" s="117" t="s">
        <v>85</v>
      </c>
      <c r="C391" s="117" t="s">
        <v>1053</v>
      </c>
      <c r="D391" s="119" t="s">
        <v>1054</v>
      </c>
      <c r="E391" s="104" t="s">
        <v>136</v>
      </c>
      <c r="F391" s="106">
        <v>48.65</v>
      </c>
      <c r="G391" s="436">
        <v>0</v>
      </c>
      <c r="H391" s="106"/>
      <c r="I391" s="436">
        <v>0</v>
      </c>
      <c r="J391" s="97">
        <f>PRODUCT(F391:G391)</f>
        <v>0</v>
      </c>
      <c r="K391" s="59"/>
    </row>
    <row r="392" spans="1:11" ht="11.25" customHeight="1">
      <c r="A392" s="117" t="s">
        <v>1055</v>
      </c>
      <c r="B392" s="117" t="s">
        <v>85</v>
      </c>
      <c r="C392" s="117" t="s">
        <v>1056</v>
      </c>
      <c r="D392" s="119" t="s">
        <v>1057</v>
      </c>
      <c r="E392" s="104" t="s">
        <v>136</v>
      </c>
      <c r="F392" s="106">
        <v>194.6</v>
      </c>
      <c r="G392" s="436">
        <v>0</v>
      </c>
      <c r="H392" s="106"/>
      <c r="I392" s="436">
        <v>0</v>
      </c>
      <c r="J392" s="97">
        <f>PRODUCT(F392:G392)</f>
        <v>0</v>
      </c>
      <c r="K392" s="59"/>
    </row>
    <row r="393" spans="1:11" ht="11.25" customHeight="1">
      <c r="A393" s="117" t="s">
        <v>1058</v>
      </c>
      <c r="B393" s="117" t="s">
        <v>85</v>
      </c>
      <c r="C393" s="117" t="s">
        <v>1059</v>
      </c>
      <c r="D393" s="119" t="s">
        <v>1060</v>
      </c>
      <c r="E393" s="104" t="s">
        <v>136</v>
      </c>
      <c r="F393" s="106">
        <v>48.65</v>
      </c>
      <c r="G393" s="436">
        <v>0</v>
      </c>
      <c r="H393" s="106"/>
      <c r="I393" s="436">
        <v>0</v>
      </c>
      <c r="J393" s="97">
        <f>PRODUCT(F393:G393)</f>
        <v>0</v>
      </c>
      <c r="K393" s="59"/>
    </row>
    <row r="394" spans="1:11" ht="11.25" customHeight="1">
      <c r="A394" s="138" t="s">
        <v>1061</v>
      </c>
      <c r="B394" s="138" t="s">
        <v>85</v>
      </c>
      <c r="C394" s="138" t="s">
        <v>1062</v>
      </c>
      <c r="D394" s="139" t="s">
        <v>1063</v>
      </c>
      <c r="E394" s="140" t="s">
        <v>136</v>
      </c>
      <c r="F394" s="141">
        <v>48.65</v>
      </c>
      <c r="G394" s="436">
        <v>0</v>
      </c>
      <c r="H394" s="141"/>
      <c r="I394" s="436">
        <v>0</v>
      </c>
      <c r="J394" s="142">
        <f>PRODUCT(F394:G394)</f>
        <v>0</v>
      </c>
      <c r="K394" s="59"/>
    </row>
    <row r="395" spans="1:11" ht="11.25" customHeight="1">
      <c r="A395" s="143"/>
      <c r="B395" s="143"/>
      <c r="C395" s="143"/>
      <c r="D395" s="144"/>
      <c r="E395" s="145"/>
      <c r="F395" s="146"/>
      <c r="G395" s="146"/>
      <c r="H395" s="146"/>
      <c r="I395" s="146"/>
      <c r="J395" s="147"/>
      <c r="K395" s="59"/>
    </row>
    <row r="396" spans="1:11" ht="11.25" customHeight="1">
      <c r="A396" s="148"/>
      <c r="B396" s="148"/>
      <c r="C396" s="148"/>
      <c r="D396" s="149"/>
      <c r="E396" s="150"/>
      <c r="F396" s="151"/>
      <c r="G396" s="151"/>
      <c r="H396" s="151"/>
      <c r="I396" s="151"/>
      <c r="J396" s="152"/>
      <c r="K396" s="59"/>
    </row>
    <row r="397" spans="1:11" ht="11.25" customHeight="1">
      <c r="A397" s="148"/>
      <c r="B397" s="148"/>
      <c r="C397" s="148"/>
      <c r="D397" s="149"/>
      <c r="E397" s="150"/>
      <c r="F397" s="151"/>
      <c r="G397" s="151"/>
      <c r="H397" s="151"/>
      <c r="I397" s="151"/>
      <c r="J397" s="152"/>
      <c r="K397" s="59"/>
    </row>
    <row r="398" spans="1:11" ht="11.25" customHeight="1">
      <c r="A398" s="148"/>
      <c r="B398" s="148"/>
      <c r="C398" s="148"/>
      <c r="D398" s="149"/>
      <c r="E398" s="150"/>
      <c r="F398" s="151"/>
      <c r="G398" s="151"/>
      <c r="H398" s="151"/>
      <c r="I398" s="151"/>
      <c r="J398" s="152"/>
      <c r="K398" s="59"/>
    </row>
    <row r="399" spans="1:11">
      <c r="A399" s="153"/>
      <c r="B399" s="154"/>
      <c r="C399" s="473" t="s">
        <v>66</v>
      </c>
      <c r="D399" s="155" t="s">
        <v>1064</v>
      </c>
      <c r="E399" s="156" t="s">
        <v>83</v>
      </c>
      <c r="F399" s="156" t="s">
        <v>83</v>
      </c>
      <c r="G399" s="156"/>
      <c r="H399" s="157"/>
      <c r="I399" s="157"/>
      <c r="J399" s="474">
        <f>SUM(J401,J404,J407)</f>
        <v>0</v>
      </c>
    </row>
    <row r="400" spans="1:11" ht="15" customHeight="1">
      <c r="A400" s="158"/>
      <c r="B400" s="159"/>
      <c r="C400" s="473"/>
      <c r="D400" s="475" t="s">
        <v>1065</v>
      </c>
      <c r="E400" s="475"/>
      <c r="F400" s="475"/>
      <c r="G400" s="160"/>
      <c r="H400" s="161"/>
      <c r="I400" s="161"/>
      <c r="J400" s="474"/>
    </row>
    <row r="401" spans="1:10" ht="14.25" customHeight="1">
      <c r="A401" s="121"/>
      <c r="B401" s="121" t="s">
        <v>66</v>
      </c>
      <c r="C401" s="81">
        <v>765</v>
      </c>
      <c r="D401" s="468" t="s">
        <v>648</v>
      </c>
      <c r="E401" s="468"/>
      <c r="F401" s="83"/>
      <c r="G401" s="83"/>
      <c r="H401" s="84" t="s">
        <v>90</v>
      </c>
      <c r="I401" s="84" t="s">
        <v>91</v>
      </c>
      <c r="J401" s="472">
        <f>SUM(J403)</f>
        <v>0</v>
      </c>
    </row>
    <row r="402" spans="1:10" ht="9" customHeight="1">
      <c r="A402" s="86"/>
      <c r="B402" s="86"/>
      <c r="C402" s="87"/>
      <c r="D402" s="162"/>
      <c r="E402" s="89" t="s">
        <v>77</v>
      </c>
      <c r="F402" s="90" t="s">
        <v>78</v>
      </c>
      <c r="G402" s="84" t="s">
        <v>79</v>
      </c>
      <c r="H402" s="91">
        <f>SUM(H403)</f>
        <v>0</v>
      </c>
      <c r="I402" s="91">
        <f>SUM(I403)</f>
        <v>0</v>
      </c>
      <c r="J402" s="472"/>
    </row>
    <row r="403" spans="1:10" ht="11.25" customHeight="1">
      <c r="A403" s="128" t="s">
        <v>1066</v>
      </c>
      <c r="B403" s="128" t="s">
        <v>1067</v>
      </c>
      <c r="C403" s="128" t="s">
        <v>1068</v>
      </c>
      <c r="D403" s="126" t="s">
        <v>1069</v>
      </c>
      <c r="E403" s="129" t="s">
        <v>1070</v>
      </c>
      <c r="F403" s="130">
        <v>1</v>
      </c>
      <c r="G403" s="436">
        <v>0</v>
      </c>
      <c r="H403" s="130"/>
      <c r="I403" s="436">
        <v>0</v>
      </c>
      <c r="J403" s="137">
        <f>PRODUCT(F403:G403)</f>
        <v>0</v>
      </c>
    </row>
    <row r="404" spans="1:10" ht="14.25" customHeight="1">
      <c r="A404" s="121"/>
      <c r="B404" s="121" t="s">
        <v>66</v>
      </c>
      <c r="C404" s="81">
        <v>98</v>
      </c>
      <c r="D404" s="468" t="s">
        <v>1071</v>
      </c>
      <c r="E404" s="468"/>
      <c r="F404" s="83"/>
      <c r="G404" s="83"/>
      <c r="H404" s="84" t="s">
        <v>90</v>
      </c>
      <c r="I404" s="84" t="s">
        <v>91</v>
      </c>
      <c r="J404" s="472">
        <f>SUM(J406)</f>
        <v>0</v>
      </c>
    </row>
    <row r="405" spans="1:10" ht="9.75" customHeight="1">
      <c r="A405" s="86"/>
      <c r="B405" s="86"/>
      <c r="C405" s="87"/>
      <c r="D405" s="162"/>
      <c r="E405" s="89" t="s">
        <v>77</v>
      </c>
      <c r="F405" s="90" t="s">
        <v>78</v>
      </c>
      <c r="G405" s="84" t="s">
        <v>79</v>
      </c>
      <c r="H405" s="91">
        <f>SUM(H406)</f>
        <v>0</v>
      </c>
      <c r="I405" s="91">
        <f>SUM(I406)</f>
        <v>0</v>
      </c>
      <c r="J405" s="472"/>
    </row>
    <row r="406" spans="1:10" ht="11.25" customHeight="1">
      <c r="A406" s="117" t="s">
        <v>1072</v>
      </c>
      <c r="B406" s="117" t="s">
        <v>1067</v>
      </c>
      <c r="C406" s="117" t="s">
        <v>1073</v>
      </c>
      <c r="D406" s="119" t="s">
        <v>1074</v>
      </c>
      <c r="E406" s="104" t="s">
        <v>100</v>
      </c>
      <c r="F406" s="106">
        <v>972.63</v>
      </c>
      <c r="G406" s="436">
        <v>0</v>
      </c>
      <c r="H406" s="436">
        <v>0</v>
      </c>
      <c r="I406" s="436">
        <v>0</v>
      </c>
      <c r="J406" s="137">
        <f>PRODUCT(F406:G406)</f>
        <v>0</v>
      </c>
    </row>
    <row r="407" spans="1:10" ht="14.25" customHeight="1">
      <c r="A407" s="121"/>
      <c r="B407" s="121" t="s">
        <v>66</v>
      </c>
      <c r="C407" s="81" t="s">
        <v>1047</v>
      </c>
      <c r="D407" s="468" t="s">
        <v>1075</v>
      </c>
      <c r="E407" s="468"/>
      <c r="F407" s="83"/>
      <c r="G407" s="83"/>
      <c r="H407" s="84" t="s">
        <v>90</v>
      </c>
      <c r="I407" s="84" t="s">
        <v>91</v>
      </c>
      <c r="J407" s="471">
        <f>SUM(J409:J416)</f>
        <v>0</v>
      </c>
    </row>
    <row r="408" spans="1:10" ht="9.75" customHeight="1">
      <c r="A408" s="86"/>
      <c r="B408" s="86"/>
      <c r="C408" s="87"/>
      <c r="D408" s="162"/>
      <c r="E408" s="89" t="s">
        <v>77</v>
      </c>
      <c r="F408" s="90" t="s">
        <v>78</v>
      </c>
      <c r="G408" s="84" t="s">
        <v>79</v>
      </c>
      <c r="H408" s="101">
        <f>SUM(H409:H416)</f>
        <v>0</v>
      </c>
      <c r="I408" s="101">
        <f>SUM(I409:I416)</f>
        <v>0</v>
      </c>
      <c r="J408" s="471"/>
    </row>
    <row r="409" spans="1:10" ht="11.25" customHeight="1">
      <c r="A409" s="117" t="s">
        <v>1076</v>
      </c>
      <c r="B409" s="117" t="s">
        <v>1067</v>
      </c>
      <c r="C409" s="117" t="s">
        <v>1050</v>
      </c>
      <c r="D409" s="119" t="s">
        <v>1077</v>
      </c>
      <c r="E409" s="104" t="s">
        <v>136</v>
      </c>
      <c r="F409" s="106">
        <v>243.82</v>
      </c>
      <c r="G409" s="436">
        <v>0</v>
      </c>
      <c r="H409" s="106"/>
      <c r="I409" s="436">
        <v>0</v>
      </c>
      <c r="J409" s="137">
        <f t="shared" ref="J409:J416" si="16">PRODUCT(F409:G409)</f>
        <v>0</v>
      </c>
    </row>
    <row r="410" spans="1:10" ht="11.25" customHeight="1">
      <c r="A410" s="117" t="s">
        <v>1078</v>
      </c>
      <c r="B410" s="117" t="s">
        <v>1067</v>
      </c>
      <c r="C410" s="117" t="s">
        <v>1053</v>
      </c>
      <c r="D410" s="119" t="s">
        <v>1054</v>
      </c>
      <c r="E410" s="104" t="s">
        <v>136</v>
      </c>
      <c r="F410" s="106">
        <v>243.82</v>
      </c>
      <c r="G410" s="436">
        <v>0</v>
      </c>
      <c r="H410" s="106"/>
      <c r="I410" s="436">
        <v>0</v>
      </c>
      <c r="J410" s="137">
        <f t="shared" si="16"/>
        <v>0</v>
      </c>
    </row>
    <row r="411" spans="1:10" ht="11.25" customHeight="1">
      <c r="A411" s="117" t="s">
        <v>1079</v>
      </c>
      <c r="B411" s="117" t="s">
        <v>1067</v>
      </c>
      <c r="C411" s="117" t="s">
        <v>1056</v>
      </c>
      <c r="D411" s="119" t="s">
        <v>1080</v>
      </c>
      <c r="E411" s="104" t="s">
        <v>136</v>
      </c>
      <c r="F411" s="106">
        <v>975.28</v>
      </c>
      <c r="G411" s="436">
        <v>0</v>
      </c>
      <c r="H411" s="106"/>
      <c r="I411" s="436">
        <v>0</v>
      </c>
      <c r="J411" s="137">
        <f t="shared" si="16"/>
        <v>0</v>
      </c>
    </row>
    <row r="412" spans="1:10" ht="11.25" customHeight="1">
      <c r="A412" s="117" t="s">
        <v>1081</v>
      </c>
      <c r="B412" s="117" t="s">
        <v>1067</v>
      </c>
      <c r="C412" s="117" t="s">
        <v>1082</v>
      </c>
      <c r="D412" s="119" t="s">
        <v>1083</v>
      </c>
      <c r="E412" s="104" t="s">
        <v>136</v>
      </c>
      <c r="F412" s="106">
        <v>243.82</v>
      </c>
      <c r="G412" s="436">
        <v>0</v>
      </c>
      <c r="H412" s="106"/>
      <c r="I412" s="436">
        <v>0</v>
      </c>
      <c r="J412" s="137">
        <f t="shared" si="16"/>
        <v>0</v>
      </c>
    </row>
    <row r="413" spans="1:10" ht="11.25" customHeight="1">
      <c r="A413" s="117" t="s">
        <v>1084</v>
      </c>
      <c r="B413" s="117" t="s">
        <v>1067</v>
      </c>
      <c r="C413" s="117" t="s">
        <v>1085</v>
      </c>
      <c r="D413" s="119" t="s">
        <v>1086</v>
      </c>
      <c r="E413" s="104" t="s">
        <v>136</v>
      </c>
      <c r="F413" s="106">
        <v>215.17</v>
      </c>
      <c r="G413" s="436">
        <v>0</v>
      </c>
      <c r="H413" s="106"/>
      <c r="I413" s="436">
        <v>0</v>
      </c>
      <c r="J413" s="137">
        <f t="shared" si="16"/>
        <v>0</v>
      </c>
    </row>
    <row r="414" spans="1:10" ht="11.25" customHeight="1">
      <c r="A414" s="117" t="s">
        <v>1087</v>
      </c>
      <c r="B414" s="117" t="s">
        <v>1067</v>
      </c>
      <c r="C414" s="117" t="s">
        <v>1088</v>
      </c>
      <c r="D414" s="119" t="s">
        <v>1089</v>
      </c>
      <c r="E414" s="104" t="s">
        <v>136</v>
      </c>
      <c r="F414" s="106">
        <v>3.86</v>
      </c>
      <c r="G414" s="436">
        <v>0</v>
      </c>
      <c r="H414" s="106"/>
      <c r="I414" s="436">
        <v>0</v>
      </c>
      <c r="J414" s="137">
        <f t="shared" si="16"/>
        <v>0</v>
      </c>
    </row>
    <row r="415" spans="1:10" ht="11.25" customHeight="1">
      <c r="A415" s="117" t="s">
        <v>1090</v>
      </c>
      <c r="B415" s="117" t="s">
        <v>1067</v>
      </c>
      <c r="C415" s="117" t="s">
        <v>1091</v>
      </c>
      <c r="D415" s="119" t="s">
        <v>1092</v>
      </c>
      <c r="E415" s="104" t="s">
        <v>136</v>
      </c>
      <c r="F415" s="106">
        <v>24.21</v>
      </c>
      <c r="G415" s="436">
        <v>0</v>
      </c>
      <c r="H415" s="106"/>
      <c r="I415" s="436">
        <v>0</v>
      </c>
      <c r="J415" s="137">
        <f t="shared" si="16"/>
        <v>0</v>
      </c>
    </row>
    <row r="416" spans="1:10" ht="11.25" customHeight="1">
      <c r="A416" s="117" t="s">
        <v>1093</v>
      </c>
      <c r="B416" s="117" t="s">
        <v>1067</v>
      </c>
      <c r="C416" s="117" t="s">
        <v>1094</v>
      </c>
      <c r="D416" s="119" t="s">
        <v>1095</v>
      </c>
      <c r="E416" s="104" t="s">
        <v>136</v>
      </c>
      <c r="F416" s="106">
        <v>0.57999999999999996</v>
      </c>
      <c r="G416" s="436">
        <v>0</v>
      </c>
      <c r="H416" s="106"/>
      <c r="I416" s="436">
        <v>0</v>
      </c>
      <c r="J416" s="137">
        <f t="shared" si="16"/>
        <v>0</v>
      </c>
    </row>
    <row r="419" spans="1:11">
      <c r="A419" s="153"/>
      <c r="B419" s="154"/>
      <c r="C419" s="473" t="s">
        <v>1096</v>
      </c>
      <c r="D419" s="155" t="s">
        <v>1097</v>
      </c>
      <c r="E419" s="156" t="s">
        <v>83</v>
      </c>
      <c r="F419" s="156" t="s">
        <v>83</v>
      </c>
      <c r="G419" s="156"/>
      <c r="H419" s="157"/>
      <c r="I419" s="157"/>
      <c r="J419" s="474">
        <f>SUM(J421,J428,J433,J438,J444,J448,J453,J458,J461,J464)</f>
        <v>0</v>
      </c>
      <c r="K419" s="59"/>
    </row>
    <row r="420" spans="1:11" ht="15" customHeight="1">
      <c r="A420" s="158"/>
      <c r="B420" s="159"/>
      <c r="C420" s="473"/>
      <c r="D420" s="475" t="s">
        <v>1098</v>
      </c>
      <c r="E420" s="475"/>
      <c r="F420" s="475"/>
      <c r="G420" s="160"/>
      <c r="H420" s="161"/>
      <c r="I420" s="161"/>
      <c r="J420" s="474"/>
      <c r="K420" s="59"/>
    </row>
    <row r="421" spans="1:11" ht="14.25" customHeight="1">
      <c r="A421" s="121"/>
      <c r="B421" s="121" t="s">
        <v>1096</v>
      </c>
      <c r="C421" s="81">
        <v>11</v>
      </c>
      <c r="D421" s="468" t="s">
        <v>1099</v>
      </c>
      <c r="E421" s="468"/>
      <c r="F421" s="83"/>
      <c r="G421" s="83"/>
      <c r="H421" s="84" t="s">
        <v>90</v>
      </c>
      <c r="I421" s="84" t="s">
        <v>91</v>
      </c>
      <c r="J421" s="471">
        <f>SUM(J423:J427)</f>
        <v>0</v>
      </c>
      <c r="K421" s="59">
        <v>1</v>
      </c>
    </row>
    <row r="422" spans="1:11" ht="9" customHeight="1">
      <c r="A422" s="86"/>
      <c r="B422" s="86"/>
      <c r="C422" s="87"/>
      <c r="D422" s="162"/>
      <c r="E422" s="89" t="s">
        <v>77</v>
      </c>
      <c r="F422" s="90" t="s">
        <v>78</v>
      </c>
      <c r="G422" s="84" t="s">
        <v>79</v>
      </c>
      <c r="H422" s="91">
        <f>SUM(H423)</f>
        <v>0</v>
      </c>
      <c r="I422" s="101">
        <f>SUM(I423:I427)</f>
        <v>0</v>
      </c>
      <c r="J422" s="471"/>
      <c r="K422" s="59"/>
    </row>
    <row r="423" spans="1:11" ht="11.25" customHeight="1">
      <c r="A423" s="117" t="s">
        <v>1100</v>
      </c>
      <c r="B423" s="117" t="s">
        <v>1101</v>
      </c>
      <c r="C423" s="117" t="s">
        <v>1102</v>
      </c>
      <c r="D423" s="119" t="s">
        <v>1103</v>
      </c>
      <c r="E423" s="104" t="s">
        <v>153</v>
      </c>
      <c r="F423" s="106">
        <v>23.91</v>
      </c>
      <c r="G423" s="436">
        <v>0</v>
      </c>
      <c r="H423" s="106"/>
      <c r="I423" s="436">
        <v>0</v>
      </c>
      <c r="J423" s="137">
        <f>PRODUCT(F423:G423)</f>
        <v>0</v>
      </c>
      <c r="K423" s="59"/>
    </row>
    <row r="424" spans="1:11" ht="11.25" customHeight="1">
      <c r="A424" s="117" t="s">
        <v>1104</v>
      </c>
      <c r="B424" s="117" t="s">
        <v>1101</v>
      </c>
      <c r="C424" s="117" t="s">
        <v>1105</v>
      </c>
      <c r="D424" s="119" t="s">
        <v>1106</v>
      </c>
      <c r="E424" s="104" t="s">
        <v>153</v>
      </c>
      <c r="F424" s="106">
        <v>4.2</v>
      </c>
      <c r="G424" s="436">
        <v>0</v>
      </c>
      <c r="H424" s="106"/>
      <c r="I424" s="436">
        <v>0</v>
      </c>
      <c r="J424" s="137">
        <f>PRODUCT(F424:G424)</f>
        <v>0</v>
      </c>
      <c r="K424" s="59"/>
    </row>
    <row r="425" spans="1:11" ht="11.25" customHeight="1">
      <c r="A425" s="117" t="s">
        <v>1107</v>
      </c>
      <c r="B425" s="117" t="s">
        <v>1101</v>
      </c>
      <c r="C425" s="117" t="s">
        <v>1108</v>
      </c>
      <c r="D425" s="119" t="s">
        <v>1109</v>
      </c>
      <c r="E425" s="104" t="s">
        <v>153</v>
      </c>
      <c r="F425" s="106">
        <v>21.4</v>
      </c>
      <c r="G425" s="436">
        <v>0</v>
      </c>
      <c r="H425" s="106"/>
      <c r="I425" s="436">
        <v>0</v>
      </c>
      <c r="J425" s="137">
        <f>PRODUCT(F425:G425)</f>
        <v>0</v>
      </c>
      <c r="K425" s="59"/>
    </row>
    <row r="426" spans="1:11" ht="11.25" customHeight="1">
      <c r="A426" s="117" t="s">
        <v>1110</v>
      </c>
      <c r="B426" s="117" t="s">
        <v>1101</v>
      </c>
      <c r="C426" s="117" t="s">
        <v>1111</v>
      </c>
      <c r="D426" s="119" t="s">
        <v>1112</v>
      </c>
      <c r="E426" s="104" t="s">
        <v>153</v>
      </c>
      <c r="F426" s="106">
        <v>23.4</v>
      </c>
      <c r="G426" s="436">
        <v>0</v>
      </c>
      <c r="H426" s="106"/>
      <c r="I426" s="436">
        <v>0</v>
      </c>
      <c r="J426" s="137">
        <f>PRODUCT(F426:G426)</f>
        <v>0</v>
      </c>
      <c r="K426" s="59"/>
    </row>
    <row r="427" spans="1:11" ht="11.25" customHeight="1">
      <c r="A427" s="117" t="s">
        <v>1113</v>
      </c>
      <c r="B427" s="117" t="s">
        <v>1101</v>
      </c>
      <c r="C427" s="117" t="s">
        <v>1114</v>
      </c>
      <c r="D427" s="119" t="s">
        <v>1115</v>
      </c>
      <c r="E427" s="104" t="s">
        <v>149</v>
      </c>
      <c r="F427" s="106">
        <v>7.7</v>
      </c>
      <c r="G427" s="436">
        <v>0</v>
      </c>
      <c r="H427" s="106"/>
      <c r="I427" s="436">
        <v>0</v>
      </c>
      <c r="J427" s="137">
        <f>PRODUCT(F427:G427)</f>
        <v>0</v>
      </c>
      <c r="K427" s="59"/>
    </row>
    <row r="428" spans="1:11" ht="14.25" customHeight="1">
      <c r="A428" s="121"/>
      <c r="B428" s="121" t="s">
        <v>1096</v>
      </c>
      <c r="C428" s="81">
        <v>12</v>
      </c>
      <c r="D428" s="468" t="s">
        <v>96</v>
      </c>
      <c r="E428" s="468"/>
      <c r="F428" s="83"/>
      <c r="G428" s="83"/>
      <c r="H428" s="84" t="s">
        <v>90</v>
      </c>
      <c r="I428" s="84" t="s">
        <v>91</v>
      </c>
      <c r="J428" s="471">
        <f>SUM(J430:J432)</f>
        <v>0</v>
      </c>
      <c r="K428" s="59">
        <v>2</v>
      </c>
    </row>
    <row r="429" spans="1:11" ht="9.75" customHeight="1">
      <c r="A429" s="86"/>
      <c r="B429" s="86"/>
      <c r="C429" s="87"/>
      <c r="D429" s="162"/>
      <c r="E429" s="89" t="s">
        <v>77</v>
      </c>
      <c r="F429" s="90" t="s">
        <v>78</v>
      </c>
      <c r="G429" s="84" t="s">
        <v>79</v>
      </c>
      <c r="H429" s="91">
        <f>SUM(H430)</f>
        <v>0</v>
      </c>
      <c r="I429" s="101">
        <f>SUM(I430:I432)</f>
        <v>0</v>
      </c>
      <c r="J429" s="471"/>
      <c r="K429" s="59"/>
    </row>
    <row r="430" spans="1:11" ht="11.25" customHeight="1">
      <c r="A430" s="117" t="s">
        <v>1116</v>
      </c>
      <c r="B430" s="117" t="s">
        <v>1101</v>
      </c>
      <c r="C430" s="117" t="s">
        <v>1117</v>
      </c>
      <c r="D430" s="119" t="s">
        <v>1118</v>
      </c>
      <c r="E430" s="104" t="s">
        <v>100</v>
      </c>
      <c r="F430" s="106">
        <v>6.6</v>
      </c>
      <c r="G430" s="436">
        <v>0</v>
      </c>
      <c r="H430" s="106"/>
      <c r="I430" s="436">
        <v>0</v>
      </c>
      <c r="J430" s="137">
        <f>PRODUCT(F430:G430)</f>
        <v>0</v>
      </c>
      <c r="K430" s="59"/>
    </row>
    <row r="431" spans="1:11" ht="11.25" customHeight="1">
      <c r="A431" s="117" t="s">
        <v>1119</v>
      </c>
      <c r="B431" s="117" t="s">
        <v>1101</v>
      </c>
      <c r="C431" s="117" t="s">
        <v>1120</v>
      </c>
      <c r="D431" s="119" t="s">
        <v>1121</v>
      </c>
      <c r="E431" s="104" t="s">
        <v>100</v>
      </c>
      <c r="F431" s="106">
        <v>34</v>
      </c>
      <c r="G431" s="436">
        <v>0</v>
      </c>
      <c r="H431" s="106"/>
      <c r="I431" s="436">
        <v>0</v>
      </c>
      <c r="J431" s="137">
        <f>PRODUCT(F431:G431)</f>
        <v>0</v>
      </c>
      <c r="K431" s="59"/>
    </row>
    <row r="432" spans="1:11" ht="11.25" customHeight="1">
      <c r="A432" s="117" t="s">
        <v>1122</v>
      </c>
      <c r="B432" s="117" t="s">
        <v>1101</v>
      </c>
      <c r="C432" s="117" t="s">
        <v>105</v>
      </c>
      <c r="D432" s="119" t="s">
        <v>106</v>
      </c>
      <c r="E432" s="104" t="s">
        <v>100</v>
      </c>
      <c r="F432" s="106">
        <v>17</v>
      </c>
      <c r="G432" s="436">
        <v>0</v>
      </c>
      <c r="H432" s="106"/>
      <c r="I432" s="436">
        <v>0</v>
      </c>
      <c r="J432" s="137">
        <f>PRODUCT(F432:G432)</f>
        <v>0</v>
      </c>
      <c r="K432" s="59"/>
    </row>
    <row r="433" spans="1:11" ht="14.25" customHeight="1">
      <c r="A433" s="121"/>
      <c r="B433" s="121" t="s">
        <v>1096</v>
      </c>
      <c r="C433" s="81">
        <v>16</v>
      </c>
      <c r="D433" s="468" t="s">
        <v>120</v>
      </c>
      <c r="E433" s="468"/>
      <c r="F433" s="83"/>
      <c r="G433" s="83"/>
      <c r="H433" s="84" t="s">
        <v>90</v>
      </c>
      <c r="I433" s="84" t="s">
        <v>91</v>
      </c>
      <c r="J433" s="471">
        <f>SUM(J435:J437)</f>
        <v>0</v>
      </c>
      <c r="K433" s="59">
        <v>3</v>
      </c>
    </row>
    <row r="434" spans="1:11" ht="12" customHeight="1">
      <c r="A434" s="86"/>
      <c r="B434" s="86"/>
      <c r="C434" s="87"/>
      <c r="D434" s="162"/>
      <c r="E434" s="89" t="s">
        <v>77</v>
      </c>
      <c r="F434" s="90" t="s">
        <v>78</v>
      </c>
      <c r="G434" s="84" t="s">
        <v>79</v>
      </c>
      <c r="H434" s="91">
        <f>SUM(H435)</f>
        <v>0</v>
      </c>
      <c r="I434" s="101">
        <f>SUM(I435:I437)</f>
        <v>0</v>
      </c>
      <c r="J434" s="471"/>
      <c r="K434" s="59"/>
    </row>
    <row r="435" spans="1:11" ht="11.25" customHeight="1">
      <c r="A435" s="102" t="s">
        <v>1123</v>
      </c>
      <c r="B435" s="102" t="s">
        <v>1101</v>
      </c>
      <c r="C435" s="102" t="s">
        <v>122</v>
      </c>
      <c r="D435" s="109" t="s">
        <v>1124</v>
      </c>
      <c r="E435" s="102" t="s">
        <v>100</v>
      </c>
      <c r="F435" s="105">
        <v>34</v>
      </c>
      <c r="G435" s="436">
        <v>0</v>
      </c>
      <c r="H435" s="105"/>
      <c r="I435" s="436">
        <v>0</v>
      </c>
      <c r="J435" s="137">
        <f>PRODUCT(F435:G435)</f>
        <v>0</v>
      </c>
      <c r="K435" s="59"/>
    </row>
    <row r="436" spans="1:11" ht="11.25" customHeight="1">
      <c r="A436" s="102" t="s">
        <v>1125</v>
      </c>
      <c r="B436" s="102" t="s">
        <v>1101</v>
      </c>
      <c r="C436" s="102" t="s">
        <v>1126</v>
      </c>
      <c r="D436" s="109" t="s">
        <v>1127</v>
      </c>
      <c r="E436" s="102" t="s">
        <v>100</v>
      </c>
      <c r="F436" s="105">
        <v>34</v>
      </c>
      <c r="G436" s="436">
        <v>0</v>
      </c>
      <c r="H436" s="105"/>
      <c r="I436" s="436">
        <v>0</v>
      </c>
      <c r="J436" s="137">
        <f>PRODUCT(F436:G436)</f>
        <v>0</v>
      </c>
      <c r="K436" s="59"/>
    </row>
    <row r="437" spans="1:11" ht="11.25" customHeight="1">
      <c r="A437" s="102" t="s">
        <v>1128</v>
      </c>
      <c r="B437" s="102" t="s">
        <v>1101</v>
      </c>
      <c r="C437" s="102" t="s">
        <v>1129</v>
      </c>
      <c r="D437" s="109" t="s">
        <v>1130</v>
      </c>
      <c r="E437" s="102" t="s">
        <v>100</v>
      </c>
      <c r="F437" s="105">
        <v>340</v>
      </c>
      <c r="G437" s="436">
        <v>0</v>
      </c>
      <c r="H437" s="105"/>
      <c r="I437" s="436">
        <v>0</v>
      </c>
      <c r="J437" s="137">
        <f>PRODUCT(F437:G437)</f>
        <v>0</v>
      </c>
      <c r="K437" s="59"/>
    </row>
    <row r="438" spans="1:11" ht="14.25" customHeight="1">
      <c r="A438" s="121"/>
      <c r="B438" s="121" t="s">
        <v>1096</v>
      </c>
      <c r="C438" s="81">
        <v>18</v>
      </c>
      <c r="D438" s="468" t="s">
        <v>141</v>
      </c>
      <c r="E438" s="468"/>
      <c r="F438" s="83"/>
      <c r="G438" s="83"/>
      <c r="H438" s="84" t="s">
        <v>90</v>
      </c>
      <c r="I438" s="84" t="s">
        <v>91</v>
      </c>
      <c r="J438" s="471">
        <f>SUM(J440:J443)</f>
        <v>0</v>
      </c>
      <c r="K438" s="59">
        <v>4</v>
      </c>
    </row>
    <row r="439" spans="1:11" ht="9" customHeight="1">
      <c r="A439" s="86"/>
      <c r="B439" s="86"/>
      <c r="C439" s="87"/>
      <c r="D439" s="162"/>
      <c r="E439" s="89" t="s">
        <v>77</v>
      </c>
      <c r="F439" s="90" t="s">
        <v>78</v>
      </c>
      <c r="G439" s="84" t="s">
        <v>79</v>
      </c>
      <c r="H439" s="101">
        <f>SUM(H440:H443)</f>
        <v>0</v>
      </c>
      <c r="I439" s="101">
        <f>SUM(I440:I443)</f>
        <v>0</v>
      </c>
      <c r="J439" s="471"/>
      <c r="K439" s="59"/>
    </row>
    <row r="440" spans="1:11" ht="11.25" customHeight="1">
      <c r="A440" s="117" t="s">
        <v>1131</v>
      </c>
      <c r="B440" s="117" t="s">
        <v>1101</v>
      </c>
      <c r="C440" s="117" t="s">
        <v>143</v>
      </c>
      <c r="D440" s="119" t="s">
        <v>144</v>
      </c>
      <c r="E440" s="104" t="s">
        <v>153</v>
      </c>
      <c r="F440" s="106">
        <v>28</v>
      </c>
      <c r="G440" s="436">
        <v>0</v>
      </c>
      <c r="H440" s="106"/>
      <c r="I440" s="436">
        <v>0</v>
      </c>
      <c r="J440" s="137">
        <f>PRODUCT(F440:G440)</f>
        <v>0</v>
      </c>
      <c r="K440" s="59"/>
    </row>
    <row r="441" spans="1:11" ht="11.25" customHeight="1">
      <c r="A441" s="117" t="s">
        <v>1132</v>
      </c>
      <c r="B441" s="117" t="s">
        <v>1101</v>
      </c>
      <c r="C441" s="117" t="s">
        <v>1133</v>
      </c>
      <c r="D441" s="119" t="s">
        <v>1134</v>
      </c>
      <c r="E441" s="104" t="s">
        <v>153</v>
      </c>
      <c r="F441" s="106">
        <v>37</v>
      </c>
      <c r="G441" s="436">
        <v>0</v>
      </c>
      <c r="H441" s="106"/>
      <c r="I441" s="436">
        <v>0</v>
      </c>
      <c r="J441" s="137">
        <f>PRODUCT(F441:G441)</f>
        <v>0</v>
      </c>
      <c r="K441" s="59"/>
    </row>
    <row r="442" spans="1:11" ht="11.25" customHeight="1">
      <c r="A442" s="117" t="s">
        <v>1135</v>
      </c>
      <c r="B442" s="117" t="s">
        <v>1101</v>
      </c>
      <c r="C442" s="117" t="s">
        <v>1136</v>
      </c>
      <c r="D442" s="119" t="s">
        <v>1137</v>
      </c>
      <c r="E442" s="104" t="s">
        <v>153</v>
      </c>
      <c r="F442" s="106">
        <v>37</v>
      </c>
      <c r="G442" s="436">
        <v>0</v>
      </c>
      <c r="H442" s="436">
        <v>0</v>
      </c>
      <c r="I442" s="436">
        <v>0</v>
      </c>
      <c r="J442" s="137">
        <f>PRODUCT(F442:G442)</f>
        <v>0</v>
      </c>
      <c r="K442" s="59"/>
    </row>
    <row r="443" spans="1:11" ht="11.25" customHeight="1">
      <c r="A443" s="117" t="s">
        <v>1138</v>
      </c>
      <c r="B443" s="117" t="s">
        <v>1101</v>
      </c>
      <c r="C443" s="117" t="s">
        <v>1139</v>
      </c>
      <c r="D443" s="119" t="s">
        <v>1140</v>
      </c>
      <c r="E443" s="104" t="s">
        <v>806</v>
      </c>
      <c r="F443" s="106">
        <v>2.2200000000000002</v>
      </c>
      <c r="G443" s="436">
        <v>0</v>
      </c>
      <c r="H443" s="436">
        <v>0</v>
      </c>
      <c r="I443" s="106"/>
      <c r="J443" s="137">
        <f>PRODUCT(F443:G443)</f>
        <v>0</v>
      </c>
      <c r="K443" s="59"/>
    </row>
    <row r="444" spans="1:11" ht="14.25" customHeight="1">
      <c r="A444" s="121"/>
      <c r="B444" s="121" t="s">
        <v>1096</v>
      </c>
      <c r="C444" s="81">
        <v>56</v>
      </c>
      <c r="D444" s="468" t="s">
        <v>1141</v>
      </c>
      <c r="E444" s="468"/>
      <c r="F444" s="83"/>
      <c r="G444" s="83"/>
      <c r="H444" s="84" t="s">
        <v>90</v>
      </c>
      <c r="I444" s="84" t="s">
        <v>91</v>
      </c>
      <c r="J444" s="471">
        <f>SUM(J446:J447)</f>
        <v>0</v>
      </c>
      <c r="K444" s="59">
        <v>5</v>
      </c>
    </row>
    <row r="445" spans="1:11" ht="9.75" customHeight="1">
      <c r="A445" s="86"/>
      <c r="B445" s="86"/>
      <c r="C445" s="87"/>
      <c r="D445" s="162"/>
      <c r="E445" s="89" t="s">
        <v>77</v>
      </c>
      <c r="F445" s="90" t="s">
        <v>78</v>
      </c>
      <c r="G445" s="84" t="s">
        <v>79</v>
      </c>
      <c r="H445" s="101">
        <f>SUM(H446:H447)</f>
        <v>0</v>
      </c>
      <c r="I445" s="101">
        <f>SUM(I450:I452)</f>
        <v>0</v>
      </c>
      <c r="J445" s="471"/>
      <c r="K445" s="59"/>
    </row>
    <row r="446" spans="1:11" ht="11.25" customHeight="1">
      <c r="A446" s="117" t="s">
        <v>1142</v>
      </c>
      <c r="B446" s="117" t="s">
        <v>1101</v>
      </c>
      <c r="C446" s="117" t="s">
        <v>1143</v>
      </c>
      <c r="D446" s="119" t="s">
        <v>1144</v>
      </c>
      <c r="E446" s="104" t="s">
        <v>153</v>
      </c>
      <c r="F446" s="106">
        <v>21.61</v>
      </c>
      <c r="G446" s="436">
        <v>0</v>
      </c>
      <c r="H446" s="436">
        <v>0</v>
      </c>
      <c r="I446" s="436">
        <v>0</v>
      </c>
      <c r="J446" s="137">
        <f>PRODUCT(F446:G446)</f>
        <v>0</v>
      </c>
      <c r="K446" s="59"/>
    </row>
    <row r="447" spans="1:11" ht="11.25" customHeight="1">
      <c r="A447" s="117" t="s">
        <v>1145</v>
      </c>
      <c r="B447" s="117" t="s">
        <v>1101</v>
      </c>
      <c r="C447" s="117" t="s">
        <v>1146</v>
      </c>
      <c r="D447" s="119" t="s">
        <v>1147</v>
      </c>
      <c r="E447" s="104" t="s">
        <v>153</v>
      </c>
      <c r="F447" s="106">
        <v>53.58</v>
      </c>
      <c r="G447" s="436">
        <v>0</v>
      </c>
      <c r="H447" s="436">
        <v>0</v>
      </c>
      <c r="I447" s="436">
        <v>0</v>
      </c>
      <c r="J447" s="137">
        <f>PRODUCT(F447:G447)</f>
        <v>0</v>
      </c>
      <c r="K447" s="59"/>
    </row>
    <row r="448" spans="1:11" ht="14.25" customHeight="1">
      <c r="A448" s="121"/>
      <c r="B448" s="121" t="s">
        <v>1096</v>
      </c>
      <c r="C448" s="81">
        <v>59</v>
      </c>
      <c r="D448" s="468" t="s">
        <v>1148</v>
      </c>
      <c r="E448" s="468"/>
      <c r="F448" s="83"/>
      <c r="G448" s="83"/>
      <c r="H448" s="84" t="s">
        <v>90</v>
      </c>
      <c r="I448" s="84" t="s">
        <v>91</v>
      </c>
      <c r="J448" s="471">
        <f>SUM(J450:J452)</f>
        <v>0</v>
      </c>
      <c r="K448" s="59">
        <v>6</v>
      </c>
    </row>
    <row r="449" spans="1:11" ht="9" customHeight="1">
      <c r="A449" s="86"/>
      <c r="B449" s="86"/>
      <c r="C449" s="87"/>
      <c r="D449" s="162"/>
      <c r="E449" s="89" t="s">
        <v>77</v>
      </c>
      <c r="F449" s="90" t="s">
        <v>78</v>
      </c>
      <c r="G449" s="84" t="s">
        <v>79</v>
      </c>
      <c r="H449" s="101">
        <f>SUM(H450:H452)</f>
        <v>0</v>
      </c>
      <c r="I449" s="101">
        <f>SUM(I450:I452)</f>
        <v>0</v>
      </c>
      <c r="J449" s="471"/>
      <c r="K449" s="59"/>
    </row>
    <row r="450" spans="1:11" ht="11.25" customHeight="1">
      <c r="A450" s="117" t="s">
        <v>1149</v>
      </c>
      <c r="B450" s="117" t="s">
        <v>1101</v>
      </c>
      <c r="C450" s="117" t="s">
        <v>1150</v>
      </c>
      <c r="D450" s="119" t="s">
        <v>1151</v>
      </c>
      <c r="E450" s="104" t="s">
        <v>153</v>
      </c>
      <c r="F450" s="106">
        <v>33.01</v>
      </c>
      <c r="G450" s="436">
        <v>0</v>
      </c>
      <c r="H450" s="436">
        <v>0</v>
      </c>
      <c r="I450" s="436">
        <v>0</v>
      </c>
      <c r="J450" s="137">
        <f>PRODUCT(F450:G450)</f>
        <v>0</v>
      </c>
      <c r="K450" s="59"/>
    </row>
    <row r="451" spans="1:11" ht="11.25" customHeight="1">
      <c r="A451" s="117" t="s">
        <v>1152</v>
      </c>
      <c r="B451" s="117" t="s">
        <v>1101</v>
      </c>
      <c r="C451" s="117" t="s">
        <v>1153</v>
      </c>
      <c r="D451" s="119" t="s">
        <v>1154</v>
      </c>
      <c r="E451" s="104" t="s">
        <v>136</v>
      </c>
      <c r="F451" s="106">
        <v>5.0999999999999996</v>
      </c>
      <c r="G451" s="436">
        <v>0</v>
      </c>
      <c r="H451" s="436">
        <v>0</v>
      </c>
      <c r="I451" s="106"/>
      <c r="J451" s="137">
        <f>PRODUCT(F451:G451)</f>
        <v>0</v>
      </c>
      <c r="K451" s="59"/>
    </row>
    <row r="452" spans="1:11" ht="11.25" customHeight="1">
      <c r="A452" s="117" t="s">
        <v>1155</v>
      </c>
      <c r="B452" s="117" t="s">
        <v>1101</v>
      </c>
      <c r="C452" s="117" t="s">
        <v>1156</v>
      </c>
      <c r="D452" s="119" t="s">
        <v>1157</v>
      </c>
      <c r="E452" s="104" t="s">
        <v>153</v>
      </c>
      <c r="F452" s="106">
        <v>9.48</v>
      </c>
      <c r="G452" s="436">
        <v>0</v>
      </c>
      <c r="H452" s="436">
        <v>0</v>
      </c>
      <c r="I452" s="436">
        <v>0</v>
      </c>
      <c r="J452" s="137">
        <f>PRODUCT(F452:G452)</f>
        <v>0</v>
      </c>
      <c r="K452" s="59"/>
    </row>
    <row r="453" spans="1:11" ht="14.25" customHeight="1">
      <c r="A453" s="121"/>
      <c r="B453" s="121" t="s">
        <v>1096</v>
      </c>
      <c r="C453" s="81">
        <v>63</v>
      </c>
      <c r="D453" s="468" t="s">
        <v>435</v>
      </c>
      <c r="E453" s="468"/>
      <c r="F453" s="83"/>
      <c r="G453" s="83"/>
      <c r="H453" s="84" t="s">
        <v>90</v>
      </c>
      <c r="I453" s="84" t="s">
        <v>91</v>
      </c>
      <c r="J453" s="469">
        <f>SUM(J455:J457)</f>
        <v>0</v>
      </c>
      <c r="K453" s="59">
        <v>7</v>
      </c>
    </row>
    <row r="454" spans="1:11" ht="9.75" customHeight="1">
      <c r="A454" s="86"/>
      <c r="B454" s="86"/>
      <c r="C454" s="87"/>
      <c r="D454" s="162"/>
      <c r="E454" s="89" t="s">
        <v>77</v>
      </c>
      <c r="F454" s="90" t="s">
        <v>78</v>
      </c>
      <c r="G454" s="84" t="s">
        <v>79</v>
      </c>
      <c r="H454" s="101">
        <f>SUM(H455:H457)</f>
        <v>0</v>
      </c>
      <c r="I454" s="163">
        <f>SUM(I455:I457)</f>
        <v>0</v>
      </c>
      <c r="J454" s="469"/>
      <c r="K454" s="59"/>
    </row>
    <row r="455" spans="1:11" ht="11.25" customHeight="1">
      <c r="A455" s="117" t="s">
        <v>1158</v>
      </c>
      <c r="B455" s="117" t="s">
        <v>1101</v>
      </c>
      <c r="C455" s="117" t="s">
        <v>1159</v>
      </c>
      <c r="D455" s="119" t="s">
        <v>1160</v>
      </c>
      <c r="E455" s="104" t="s">
        <v>153</v>
      </c>
      <c r="F455" s="106">
        <v>11.6</v>
      </c>
      <c r="G455" s="436">
        <v>0</v>
      </c>
      <c r="H455" s="436">
        <v>0</v>
      </c>
      <c r="I455" s="436">
        <v>0</v>
      </c>
      <c r="J455" s="137">
        <f>PRODUCT(F455:G455)</f>
        <v>0</v>
      </c>
      <c r="K455" s="59"/>
    </row>
    <row r="456" spans="1:11" ht="11.25" customHeight="1">
      <c r="A456" s="117" t="s">
        <v>1161</v>
      </c>
      <c r="B456" s="117" t="s">
        <v>1101</v>
      </c>
      <c r="C456" s="117" t="s">
        <v>1162</v>
      </c>
      <c r="D456" s="119" t="s">
        <v>1163</v>
      </c>
      <c r="E456" s="104" t="s">
        <v>153</v>
      </c>
      <c r="F456" s="106">
        <v>11.6</v>
      </c>
      <c r="G456" s="436">
        <v>0</v>
      </c>
      <c r="H456" s="436">
        <v>0</v>
      </c>
      <c r="I456" s="436">
        <v>0</v>
      </c>
      <c r="J456" s="137">
        <f>PRODUCT(F456:G456)</f>
        <v>0</v>
      </c>
      <c r="K456" s="59"/>
    </row>
    <row r="457" spans="1:11" ht="11.25" customHeight="1">
      <c r="A457" s="117" t="s">
        <v>1164</v>
      </c>
      <c r="B457" s="117" t="s">
        <v>1101</v>
      </c>
      <c r="C457" s="117" t="s">
        <v>1165</v>
      </c>
      <c r="D457" s="119" t="s">
        <v>1166</v>
      </c>
      <c r="E457" s="104" t="s">
        <v>153</v>
      </c>
      <c r="F457" s="106">
        <v>12.8</v>
      </c>
      <c r="G457" s="436">
        <v>0</v>
      </c>
      <c r="H457" s="436">
        <v>0</v>
      </c>
      <c r="I457" s="436">
        <v>0</v>
      </c>
      <c r="J457" s="137">
        <f>PRODUCT(F457:G457)</f>
        <v>0</v>
      </c>
      <c r="K457" s="59"/>
    </row>
    <row r="458" spans="1:11" ht="14.25" customHeight="1">
      <c r="A458" s="121"/>
      <c r="B458" s="121" t="s">
        <v>1096</v>
      </c>
      <c r="C458" s="81">
        <v>91</v>
      </c>
      <c r="D458" s="470" t="s">
        <v>1167</v>
      </c>
      <c r="E458" s="470"/>
      <c r="F458" s="470"/>
      <c r="G458" s="470"/>
      <c r="H458" s="84" t="s">
        <v>90</v>
      </c>
      <c r="I458" s="84" t="s">
        <v>91</v>
      </c>
      <c r="J458" s="469">
        <f>SUM(J460)</f>
        <v>0</v>
      </c>
      <c r="K458" s="59">
        <v>8</v>
      </c>
    </row>
    <row r="459" spans="1:11" ht="9" customHeight="1">
      <c r="A459" s="86"/>
      <c r="B459" s="86"/>
      <c r="C459" s="87"/>
      <c r="D459" s="162"/>
      <c r="E459" s="89" t="s">
        <v>77</v>
      </c>
      <c r="F459" s="90" t="s">
        <v>78</v>
      </c>
      <c r="G459" s="84" t="s">
        <v>79</v>
      </c>
      <c r="H459" s="91">
        <f>SUM(H460)</f>
        <v>0</v>
      </c>
      <c r="I459" s="163">
        <f>SUM(I460)</f>
        <v>0</v>
      </c>
      <c r="J459" s="469"/>
      <c r="K459" s="59"/>
    </row>
    <row r="460" spans="1:11" ht="11.25" customHeight="1">
      <c r="A460" s="117" t="s">
        <v>1168</v>
      </c>
      <c r="B460" s="117" t="s">
        <v>1101</v>
      </c>
      <c r="C460" s="117" t="s">
        <v>1169</v>
      </c>
      <c r="D460" s="119" t="s">
        <v>1170</v>
      </c>
      <c r="E460" s="104" t="s">
        <v>149</v>
      </c>
      <c r="F460" s="106">
        <v>29.55</v>
      </c>
      <c r="G460" s="436">
        <v>0</v>
      </c>
      <c r="H460" s="436">
        <v>0</v>
      </c>
      <c r="I460" s="436">
        <v>0</v>
      </c>
      <c r="J460" s="137">
        <f>PRODUCT(F460:G460)</f>
        <v>0</v>
      </c>
      <c r="K460" s="59"/>
    </row>
    <row r="461" spans="1:11" ht="14.25" customHeight="1">
      <c r="A461" s="121"/>
      <c r="B461" s="121" t="s">
        <v>1096</v>
      </c>
      <c r="C461" s="81" t="s">
        <v>1171</v>
      </c>
      <c r="D461" s="468" t="s">
        <v>1172</v>
      </c>
      <c r="E461" s="468"/>
      <c r="F461" s="83"/>
      <c r="G461" s="83"/>
      <c r="H461" s="84" t="s">
        <v>90</v>
      </c>
      <c r="I461" s="84" t="s">
        <v>91</v>
      </c>
      <c r="J461" s="469">
        <f>SUM(J463)</f>
        <v>0</v>
      </c>
      <c r="K461" s="59">
        <v>9</v>
      </c>
    </row>
    <row r="462" spans="1:11" ht="9.75" customHeight="1">
      <c r="A462" s="86"/>
      <c r="B462" s="86"/>
      <c r="C462" s="87"/>
      <c r="D462" s="162"/>
      <c r="E462" s="89" t="s">
        <v>77</v>
      </c>
      <c r="F462" s="90" t="s">
        <v>78</v>
      </c>
      <c r="G462" s="84" t="s">
        <v>79</v>
      </c>
      <c r="H462" s="91">
        <f>SUM(H463)</f>
        <v>0</v>
      </c>
      <c r="I462" s="163">
        <f>SUM(I463)</f>
        <v>0</v>
      </c>
      <c r="J462" s="469"/>
      <c r="K462" s="59"/>
    </row>
    <row r="463" spans="1:11" ht="11.25" customHeight="1">
      <c r="A463" s="102" t="s">
        <v>1173</v>
      </c>
      <c r="B463" s="102" t="s">
        <v>1101</v>
      </c>
      <c r="C463" s="102" t="s">
        <v>1174</v>
      </c>
      <c r="D463" s="109" t="s">
        <v>1175</v>
      </c>
      <c r="E463" s="104" t="s">
        <v>136</v>
      </c>
      <c r="F463" s="106">
        <v>54.77</v>
      </c>
      <c r="G463" s="436">
        <v>0</v>
      </c>
      <c r="H463" s="106"/>
      <c r="I463" s="436">
        <v>0</v>
      </c>
      <c r="J463" s="137">
        <f>PRODUCT(F463:G463)</f>
        <v>0</v>
      </c>
      <c r="K463" s="59"/>
    </row>
    <row r="464" spans="1:11" ht="14.25" customHeight="1">
      <c r="A464" s="121"/>
      <c r="B464" s="121" t="s">
        <v>1096</v>
      </c>
      <c r="C464" s="81" t="s">
        <v>1047</v>
      </c>
      <c r="D464" s="468" t="s">
        <v>1048</v>
      </c>
      <c r="E464" s="468"/>
      <c r="F464" s="83"/>
      <c r="G464" s="83"/>
      <c r="H464" s="84" t="s">
        <v>90</v>
      </c>
      <c r="I464" s="84" t="s">
        <v>91</v>
      </c>
      <c r="J464" s="471">
        <f>SUM(J466:J470)</f>
        <v>0</v>
      </c>
      <c r="K464" s="59">
        <v>10</v>
      </c>
    </row>
    <row r="465" spans="1:11" ht="9.75" customHeight="1">
      <c r="A465" s="86"/>
      <c r="B465" s="86"/>
      <c r="C465" s="87"/>
      <c r="D465" s="162"/>
      <c r="E465" s="89" t="s">
        <v>77</v>
      </c>
      <c r="F465" s="90" t="s">
        <v>78</v>
      </c>
      <c r="G465" s="84" t="s">
        <v>79</v>
      </c>
      <c r="H465" s="91">
        <f>SUM(H466)</f>
        <v>0</v>
      </c>
      <c r="I465" s="101">
        <f>SUM(I466:I470)</f>
        <v>0</v>
      </c>
      <c r="J465" s="471"/>
      <c r="K465" s="59"/>
    </row>
    <row r="466" spans="1:11" ht="11.25" customHeight="1">
      <c r="A466" s="117" t="s">
        <v>1176</v>
      </c>
      <c r="B466" s="117" t="s">
        <v>1101</v>
      </c>
      <c r="C466" s="117" t="s">
        <v>1062</v>
      </c>
      <c r="D466" s="119" t="s">
        <v>1063</v>
      </c>
      <c r="E466" s="104" t="s">
        <v>136</v>
      </c>
      <c r="F466" s="106">
        <v>30.68</v>
      </c>
      <c r="G466" s="436">
        <v>0</v>
      </c>
      <c r="H466" s="106"/>
      <c r="I466" s="436">
        <v>0</v>
      </c>
      <c r="J466" s="137">
        <f>PRODUCT(F466:G466)</f>
        <v>0</v>
      </c>
      <c r="K466" s="59"/>
    </row>
    <row r="467" spans="1:11" ht="11.25" customHeight="1">
      <c r="A467" s="117" t="s">
        <v>1177</v>
      </c>
      <c r="B467" s="117" t="s">
        <v>1101</v>
      </c>
      <c r="C467" s="117" t="s">
        <v>1053</v>
      </c>
      <c r="D467" s="119" t="s">
        <v>1054</v>
      </c>
      <c r="E467" s="104" t="s">
        <v>136</v>
      </c>
      <c r="F467" s="106">
        <v>30.68</v>
      </c>
      <c r="G467" s="436">
        <v>0</v>
      </c>
      <c r="H467" s="106"/>
      <c r="I467" s="436">
        <v>0</v>
      </c>
      <c r="J467" s="137">
        <f>PRODUCT(F467:G467)</f>
        <v>0</v>
      </c>
      <c r="K467" s="59"/>
    </row>
    <row r="468" spans="1:11" ht="11.25" customHeight="1">
      <c r="A468" s="117" t="s">
        <v>1178</v>
      </c>
      <c r="B468" s="117" t="s">
        <v>1101</v>
      </c>
      <c r="C468" s="117" t="s">
        <v>1056</v>
      </c>
      <c r="D468" s="119" t="s">
        <v>1179</v>
      </c>
      <c r="E468" s="104" t="s">
        <v>136</v>
      </c>
      <c r="F468" s="106">
        <v>582.88</v>
      </c>
      <c r="G468" s="436">
        <v>0</v>
      </c>
      <c r="H468" s="106"/>
      <c r="I468" s="436">
        <v>0</v>
      </c>
      <c r="J468" s="137">
        <f>PRODUCT(F468:G468)</f>
        <v>0</v>
      </c>
      <c r="K468" s="59"/>
    </row>
    <row r="469" spans="1:11" ht="11.25" customHeight="1">
      <c r="A469" s="117" t="s">
        <v>1180</v>
      </c>
      <c r="B469" s="117" t="s">
        <v>1101</v>
      </c>
      <c r="C469" s="117" t="s">
        <v>1059</v>
      </c>
      <c r="D469" s="119" t="s">
        <v>1060</v>
      </c>
      <c r="E469" s="104" t="s">
        <v>136</v>
      </c>
      <c r="F469" s="106">
        <v>56.75</v>
      </c>
      <c r="G469" s="436">
        <v>0</v>
      </c>
      <c r="H469" s="106"/>
      <c r="I469" s="436">
        <v>0</v>
      </c>
      <c r="J469" s="137">
        <f>PRODUCT(F469:G469)</f>
        <v>0</v>
      </c>
      <c r="K469" s="59"/>
    </row>
    <row r="470" spans="1:11" ht="11.25" customHeight="1">
      <c r="A470" s="117" t="s">
        <v>1181</v>
      </c>
      <c r="B470" s="117" t="s">
        <v>1101</v>
      </c>
      <c r="C470" s="117" t="s">
        <v>1059</v>
      </c>
      <c r="D470" s="119" t="s">
        <v>1060</v>
      </c>
      <c r="E470" s="104" t="s">
        <v>136</v>
      </c>
      <c r="F470" s="106">
        <v>62.9</v>
      </c>
      <c r="G470" s="436">
        <v>0</v>
      </c>
      <c r="H470" s="106"/>
      <c r="I470" s="436">
        <v>0</v>
      </c>
      <c r="J470" s="137">
        <f>PRODUCT(F470:G470)</f>
        <v>0</v>
      </c>
      <c r="K470" s="59"/>
    </row>
    <row r="471" spans="1:11">
      <c r="K471" s="59"/>
    </row>
  </sheetData>
  <mergeCells count="116">
    <mergeCell ref="E1:H1"/>
    <mergeCell ref="I1:J1"/>
    <mergeCell ref="E2:J2"/>
    <mergeCell ref="E3:G3"/>
    <mergeCell ref="I3:J3"/>
    <mergeCell ref="A4:D4"/>
    <mergeCell ref="E4:G4"/>
    <mergeCell ref="I4:J4"/>
    <mergeCell ref="H6:H7"/>
    <mergeCell ref="I6:I7"/>
    <mergeCell ref="J6:J7"/>
    <mergeCell ref="C8:C9"/>
    <mergeCell ref="H8:H9"/>
    <mergeCell ref="I8:I9"/>
    <mergeCell ref="J8:J9"/>
    <mergeCell ref="D9:F9"/>
    <mergeCell ref="D10:E10"/>
    <mergeCell ref="D13:E13"/>
    <mergeCell ref="J13:J14"/>
    <mergeCell ref="D18:E18"/>
    <mergeCell ref="J18:J19"/>
    <mergeCell ref="D24:E24"/>
    <mergeCell ref="J24:J25"/>
    <mergeCell ref="D31:E31"/>
    <mergeCell ref="J31:J32"/>
    <mergeCell ref="J34:J35"/>
    <mergeCell ref="D37:E37"/>
    <mergeCell ref="J37:J38"/>
    <mergeCell ref="D41:E41"/>
    <mergeCell ref="J41:J42"/>
    <mergeCell ref="D54:E54"/>
    <mergeCell ref="J54:J55"/>
    <mergeCell ref="D76:E76"/>
    <mergeCell ref="J76:J77"/>
    <mergeCell ref="D93:E93"/>
    <mergeCell ref="J93:J94"/>
    <mergeCell ref="D125:E125"/>
    <mergeCell ref="J125:J126"/>
    <mergeCell ref="D130:E130"/>
    <mergeCell ref="J130:J131"/>
    <mergeCell ref="D133:E133"/>
    <mergeCell ref="J133:J134"/>
    <mergeCell ref="D139:E139"/>
    <mergeCell ref="J139:J140"/>
    <mergeCell ref="D150:E150"/>
    <mergeCell ref="J150:J151"/>
    <mergeCell ref="D160:E160"/>
    <mergeCell ref="J160:J161"/>
    <mergeCell ref="D168:E168"/>
    <mergeCell ref="J168:J169"/>
    <mergeCell ref="D179:E179"/>
    <mergeCell ref="J179:J180"/>
    <mergeCell ref="D195:E195"/>
    <mergeCell ref="J195:J196"/>
    <mergeCell ref="D214:E214"/>
    <mergeCell ref="J214:J215"/>
    <mergeCell ref="D232:E232"/>
    <mergeCell ref="J232:J233"/>
    <mergeCell ref="D238:E238"/>
    <mergeCell ref="J238:J239"/>
    <mergeCell ref="D286:E286"/>
    <mergeCell ref="J286:J287"/>
    <mergeCell ref="D309:E309"/>
    <mergeCell ref="J309:J310"/>
    <mergeCell ref="D332:E332"/>
    <mergeCell ref="J332:J333"/>
    <mergeCell ref="D351:E351"/>
    <mergeCell ref="J351:J352"/>
    <mergeCell ref="D358:E358"/>
    <mergeCell ref="J358:J359"/>
    <mergeCell ref="D362:E362"/>
    <mergeCell ref="J362:J363"/>
    <mergeCell ref="D366:E366"/>
    <mergeCell ref="J366:J367"/>
    <mergeCell ref="D374:E374"/>
    <mergeCell ref="J374:J375"/>
    <mergeCell ref="D379:E379"/>
    <mergeCell ref="J379:J380"/>
    <mergeCell ref="D382:E382"/>
    <mergeCell ref="J382:J383"/>
    <mergeCell ref="D385:E385"/>
    <mergeCell ref="J385:J386"/>
    <mergeCell ref="D388:E388"/>
    <mergeCell ref="J388:J389"/>
    <mergeCell ref="C399:C400"/>
    <mergeCell ref="J399:J400"/>
    <mergeCell ref="D400:F400"/>
    <mergeCell ref="D401:E401"/>
    <mergeCell ref="J401:J402"/>
    <mergeCell ref="D404:E404"/>
    <mergeCell ref="J404:J405"/>
    <mergeCell ref="D407:E407"/>
    <mergeCell ref="J407:J408"/>
    <mergeCell ref="C419:C420"/>
    <mergeCell ref="J419:J420"/>
    <mergeCell ref="D420:F420"/>
    <mergeCell ref="D421:E421"/>
    <mergeCell ref="J421:J422"/>
    <mergeCell ref="D453:E453"/>
    <mergeCell ref="J453:J454"/>
    <mergeCell ref="D458:G458"/>
    <mergeCell ref="J458:J459"/>
    <mergeCell ref="D461:E461"/>
    <mergeCell ref="J461:J462"/>
    <mergeCell ref="D464:E464"/>
    <mergeCell ref="J464:J465"/>
    <mergeCell ref="D428:E428"/>
    <mergeCell ref="J428:J429"/>
    <mergeCell ref="D433:E433"/>
    <mergeCell ref="J433:J434"/>
    <mergeCell ref="D438:E438"/>
    <mergeCell ref="J438:J439"/>
    <mergeCell ref="D444:E444"/>
    <mergeCell ref="J444:J445"/>
    <mergeCell ref="D448:E448"/>
    <mergeCell ref="J448:J449"/>
  </mergeCells>
  <pageMargins left="0.7" right="0.7" top="0.78749999999999998" bottom="0.78749999999999998" header="0.511811023622047" footer="0.511811023622047"/>
  <pageSetup paperSize="9" orientation="landscape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3"/>
  <sheetViews>
    <sheetView zoomScaleNormal="100" workbookViewId="0">
      <selection activeCell="M73" sqref="M73"/>
    </sheetView>
  </sheetViews>
  <sheetFormatPr defaultColWidth="8.7109375" defaultRowHeight="15"/>
  <cols>
    <col min="1" max="1" width="4.28515625" customWidth="1"/>
    <col min="2" max="2" width="11.85546875" customWidth="1"/>
    <col min="3" max="3" width="73.140625" customWidth="1"/>
    <col min="4" max="4" width="4.7109375" customWidth="1"/>
    <col min="5" max="5" width="11.28515625" customWidth="1"/>
    <col min="7" max="7" width="12.42578125" customWidth="1"/>
    <col min="8" max="8" width="2.7109375" customWidth="1"/>
  </cols>
  <sheetData>
    <row r="1" spans="1:8" ht="33.75">
      <c r="A1" s="503" t="s">
        <v>1182</v>
      </c>
      <c r="B1" s="503"/>
      <c r="C1" s="503"/>
      <c r="D1" s="504" t="s">
        <v>1183</v>
      </c>
      <c r="E1" s="504"/>
      <c r="F1" s="504"/>
      <c r="G1" s="164" t="s">
        <v>1096</v>
      </c>
    </row>
    <row r="2" spans="1:8" ht="18" customHeight="1">
      <c r="A2" s="505" t="s">
        <v>1184</v>
      </c>
      <c r="B2" s="505"/>
      <c r="C2" s="505"/>
      <c r="D2" s="506" t="s">
        <v>1185</v>
      </c>
      <c r="E2" s="506"/>
      <c r="F2" s="506"/>
      <c r="G2" s="506"/>
    </row>
    <row r="3" spans="1:8" ht="30.75" customHeight="1">
      <c r="A3" s="507" t="s">
        <v>1186</v>
      </c>
      <c r="B3" s="507"/>
      <c r="C3" s="507"/>
      <c r="D3" s="508" t="s">
        <v>70</v>
      </c>
      <c r="E3" s="508"/>
      <c r="F3" s="165" t="s">
        <v>1187</v>
      </c>
      <c r="G3" s="166" t="s">
        <v>72</v>
      </c>
    </row>
    <row r="4" spans="1:8" ht="18.75">
      <c r="A4" s="500"/>
      <c r="B4" s="500"/>
      <c r="C4" s="500"/>
      <c r="D4" s="501">
        <f>SUM(G8,G27,G34,G46,G56,G73,G77,G81)</f>
        <v>0</v>
      </c>
      <c r="E4" s="501"/>
      <c r="F4" s="167">
        <f>SUM(D4/100*15)</f>
        <v>0</v>
      </c>
      <c r="G4" s="168">
        <f>SUM(D4/100*115)</f>
        <v>0</v>
      </c>
    </row>
    <row r="6" spans="1:8">
      <c r="A6" s="169" t="s">
        <v>1188</v>
      </c>
      <c r="B6" s="170" t="s">
        <v>1189</v>
      </c>
      <c r="C6" s="171" t="s">
        <v>76</v>
      </c>
      <c r="D6" s="172" t="s">
        <v>1190</v>
      </c>
      <c r="E6" s="173" t="s">
        <v>78</v>
      </c>
      <c r="F6" s="70" t="s">
        <v>1191</v>
      </c>
      <c r="G6" s="174" t="s">
        <v>1192</v>
      </c>
    </row>
    <row r="7" spans="1:8">
      <c r="A7" s="175"/>
      <c r="B7" s="176" t="s">
        <v>1193</v>
      </c>
      <c r="C7" s="177" t="s">
        <v>84</v>
      </c>
      <c r="D7" s="178" t="s">
        <v>83</v>
      </c>
      <c r="E7" s="73" t="s">
        <v>83</v>
      </c>
      <c r="F7" s="179" t="s">
        <v>1194</v>
      </c>
      <c r="G7" s="180" t="s">
        <v>1194</v>
      </c>
    </row>
    <row r="8" spans="1:8">
      <c r="A8" s="181" t="s">
        <v>1195</v>
      </c>
      <c r="B8" s="182" t="s">
        <v>1196</v>
      </c>
      <c r="C8" s="183" t="s">
        <v>1197</v>
      </c>
      <c r="D8" s="184"/>
      <c r="E8" s="184"/>
      <c r="F8" s="185"/>
      <c r="G8" s="186">
        <f>SUM(G9:G26)</f>
        <v>0</v>
      </c>
      <c r="H8">
        <v>1</v>
      </c>
    </row>
    <row r="9" spans="1:8" ht="14.25" customHeight="1">
      <c r="A9" s="187">
        <v>1</v>
      </c>
      <c r="B9" s="188" t="s">
        <v>1198</v>
      </c>
      <c r="C9" s="189" t="s">
        <v>1199</v>
      </c>
      <c r="D9" s="190" t="s">
        <v>149</v>
      </c>
      <c r="E9" s="191">
        <v>28</v>
      </c>
      <c r="F9" s="191">
        <v>0</v>
      </c>
      <c r="G9" s="192">
        <f>PRODUCT(E9:F9)</f>
        <v>0</v>
      </c>
    </row>
    <row r="10" spans="1:8" ht="16.5" customHeight="1">
      <c r="A10" s="193">
        <v>2</v>
      </c>
      <c r="B10" s="194" t="s">
        <v>1200</v>
      </c>
      <c r="C10" s="195" t="s">
        <v>1201</v>
      </c>
      <c r="D10" s="196" t="s">
        <v>208</v>
      </c>
      <c r="E10" s="197">
        <v>8</v>
      </c>
      <c r="F10" s="191">
        <v>0</v>
      </c>
      <c r="G10" s="198">
        <f>PRODUCT(E10:F10)</f>
        <v>0</v>
      </c>
    </row>
    <row r="11" spans="1:8" ht="14.25" customHeight="1">
      <c r="A11" s="199"/>
      <c r="B11" s="200"/>
      <c r="C11" s="502" t="s">
        <v>1202</v>
      </c>
      <c r="D11" s="502"/>
      <c r="E11" s="201">
        <v>8</v>
      </c>
      <c r="F11" s="191">
        <v>0</v>
      </c>
      <c r="G11" s="202"/>
    </row>
    <row r="12" spans="1:8" ht="13.5" customHeight="1">
      <c r="A12" s="193">
        <v>3</v>
      </c>
      <c r="B12" s="194" t="s">
        <v>1203</v>
      </c>
      <c r="C12" s="195" t="s">
        <v>1204</v>
      </c>
      <c r="D12" s="196" t="s">
        <v>149</v>
      </c>
      <c r="E12" s="197">
        <v>28</v>
      </c>
      <c r="F12" s="191">
        <v>0</v>
      </c>
      <c r="G12" s="198">
        <f>PRODUCT(E12:F12)</f>
        <v>0</v>
      </c>
    </row>
    <row r="13" spans="1:8" ht="14.25" customHeight="1">
      <c r="A13" s="199"/>
      <c r="B13" s="200"/>
      <c r="C13" s="502" t="s">
        <v>1205</v>
      </c>
      <c r="D13" s="502"/>
      <c r="E13" s="201">
        <v>28</v>
      </c>
      <c r="F13" s="191">
        <v>0</v>
      </c>
      <c r="G13" s="202"/>
    </row>
    <row r="14" spans="1:8" ht="15" customHeight="1">
      <c r="A14" s="193">
        <v>4</v>
      </c>
      <c r="B14" s="194" t="s">
        <v>1206</v>
      </c>
      <c r="C14" s="195" t="s">
        <v>1207</v>
      </c>
      <c r="D14" s="196" t="s">
        <v>149</v>
      </c>
      <c r="E14" s="197">
        <v>16</v>
      </c>
      <c r="F14" s="191">
        <v>0</v>
      </c>
      <c r="G14" s="192">
        <f t="shared" ref="G14:G26" si="0">PRODUCT(E14:F14)</f>
        <v>0</v>
      </c>
    </row>
    <row r="15" spans="1:8" ht="12.75" customHeight="1">
      <c r="A15" s="193">
        <v>5</v>
      </c>
      <c r="B15" s="194" t="s">
        <v>1208</v>
      </c>
      <c r="C15" s="195" t="s">
        <v>1209</v>
      </c>
      <c r="D15" s="196" t="s">
        <v>149</v>
      </c>
      <c r="E15" s="197">
        <v>16</v>
      </c>
      <c r="F15" s="191">
        <v>0</v>
      </c>
      <c r="G15" s="192">
        <f t="shared" si="0"/>
        <v>0</v>
      </c>
    </row>
    <row r="16" spans="1:8" ht="14.25" customHeight="1">
      <c r="A16" s="193">
        <v>6</v>
      </c>
      <c r="B16" s="194" t="s">
        <v>1210</v>
      </c>
      <c r="C16" s="195" t="s">
        <v>1211</v>
      </c>
      <c r="D16" s="196" t="s">
        <v>149</v>
      </c>
      <c r="E16" s="197">
        <v>16</v>
      </c>
      <c r="F16" s="191">
        <v>0</v>
      </c>
      <c r="G16" s="192">
        <f t="shared" si="0"/>
        <v>0</v>
      </c>
    </row>
    <row r="17" spans="1:8" ht="15" customHeight="1">
      <c r="A17" s="193">
        <v>7</v>
      </c>
      <c r="B17" s="194" t="s">
        <v>1212</v>
      </c>
      <c r="C17" s="195" t="s">
        <v>1213</v>
      </c>
      <c r="D17" s="196" t="s">
        <v>149</v>
      </c>
      <c r="E17" s="197">
        <v>16</v>
      </c>
      <c r="F17" s="191">
        <v>0</v>
      </c>
      <c r="G17" s="192">
        <f t="shared" si="0"/>
        <v>0</v>
      </c>
    </row>
    <row r="18" spans="1:8" ht="14.25" customHeight="1">
      <c r="A18" s="193">
        <v>8</v>
      </c>
      <c r="B18" s="194" t="s">
        <v>1214</v>
      </c>
      <c r="C18" s="195" t="s">
        <v>1215</v>
      </c>
      <c r="D18" s="196" t="s">
        <v>1216</v>
      </c>
      <c r="E18" s="197">
        <v>1</v>
      </c>
      <c r="F18" s="191">
        <v>0</v>
      </c>
      <c r="G18" s="192">
        <f t="shared" si="0"/>
        <v>0</v>
      </c>
    </row>
    <row r="19" spans="1:8" ht="12.75" customHeight="1">
      <c r="A19" s="193">
        <v>9</v>
      </c>
      <c r="B19" s="194" t="s">
        <v>1214</v>
      </c>
      <c r="C19" s="195" t="s">
        <v>1217</v>
      </c>
      <c r="D19" s="196" t="s">
        <v>687</v>
      </c>
      <c r="E19" s="197">
        <v>1</v>
      </c>
      <c r="F19" s="191">
        <v>0</v>
      </c>
      <c r="G19" s="192">
        <f t="shared" si="0"/>
        <v>0</v>
      </c>
    </row>
    <row r="20" spans="1:8" ht="13.5" customHeight="1">
      <c r="A20" s="193">
        <v>10</v>
      </c>
      <c r="B20" s="194" t="s">
        <v>1214</v>
      </c>
      <c r="C20" s="195" t="s">
        <v>1218</v>
      </c>
      <c r="D20" s="196" t="s">
        <v>1216</v>
      </c>
      <c r="E20" s="197">
        <v>1</v>
      </c>
      <c r="F20" s="191">
        <v>0</v>
      </c>
      <c r="G20" s="192">
        <f t="shared" si="0"/>
        <v>0</v>
      </c>
    </row>
    <row r="21" spans="1:8" ht="14.25" customHeight="1">
      <c r="A21" s="193">
        <v>11</v>
      </c>
      <c r="B21" s="194" t="s">
        <v>1214</v>
      </c>
      <c r="C21" s="195" t="s">
        <v>1219</v>
      </c>
      <c r="D21" s="196" t="s">
        <v>687</v>
      </c>
      <c r="E21" s="197">
        <v>1</v>
      </c>
      <c r="F21" s="191">
        <v>0</v>
      </c>
      <c r="G21" s="192">
        <f t="shared" si="0"/>
        <v>0</v>
      </c>
    </row>
    <row r="22" spans="1:8" ht="14.25" customHeight="1">
      <c r="A22" s="193">
        <v>12</v>
      </c>
      <c r="B22" s="194" t="s">
        <v>1214</v>
      </c>
      <c r="C22" s="195" t="s">
        <v>1220</v>
      </c>
      <c r="D22" s="196" t="s">
        <v>687</v>
      </c>
      <c r="E22" s="197">
        <v>1</v>
      </c>
      <c r="F22" s="191">
        <v>0</v>
      </c>
      <c r="G22" s="192">
        <f t="shared" si="0"/>
        <v>0</v>
      </c>
    </row>
    <row r="23" spans="1:8" ht="12.75" customHeight="1">
      <c r="A23" s="193">
        <v>13</v>
      </c>
      <c r="B23" s="194" t="s">
        <v>1214</v>
      </c>
      <c r="C23" s="195" t="s">
        <v>1221</v>
      </c>
      <c r="D23" s="196" t="s">
        <v>687</v>
      </c>
      <c r="E23" s="197">
        <v>1</v>
      </c>
      <c r="F23" s="191">
        <v>0</v>
      </c>
      <c r="G23" s="192">
        <f t="shared" si="0"/>
        <v>0</v>
      </c>
    </row>
    <row r="24" spans="1:8" ht="14.25" customHeight="1">
      <c r="A24" s="193">
        <v>14</v>
      </c>
      <c r="B24" s="194" t="s">
        <v>1214</v>
      </c>
      <c r="C24" s="195" t="s">
        <v>1222</v>
      </c>
      <c r="D24" s="196" t="s">
        <v>687</v>
      </c>
      <c r="E24" s="197">
        <v>1</v>
      </c>
      <c r="F24" s="191">
        <v>0</v>
      </c>
      <c r="G24" s="192">
        <f t="shared" si="0"/>
        <v>0</v>
      </c>
    </row>
    <row r="25" spans="1:8" ht="12.75" customHeight="1">
      <c r="A25" s="193">
        <v>15</v>
      </c>
      <c r="B25" s="194" t="s">
        <v>1223</v>
      </c>
      <c r="C25" s="195" t="s">
        <v>1224</v>
      </c>
      <c r="D25" s="196" t="s">
        <v>1225</v>
      </c>
      <c r="E25" s="197">
        <v>1</v>
      </c>
      <c r="F25" s="191">
        <v>0</v>
      </c>
      <c r="G25" s="192">
        <f t="shared" si="0"/>
        <v>0</v>
      </c>
    </row>
    <row r="26" spans="1:8" ht="12.75" customHeight="1">
      <c r="A26" s="193">
        <v>16</v>
      </c>
      <c r="B26" s="194" t="s">
        <v>1226</v>
      </c>
      <c r="C26" s="195" t="s">
        <v>1227</v>
      </c>
      <c r="D26" s="196" t="s">
        <v>1228</v>
      </c>
      <c r="E26" s="197">
        <v>6</v>
      </c>
      <c r="F26" s="191">
        <v>0</v>
      </c>
      <c r="G26" s="192">
        <f t="shared" si="0"/>
        <v>0</v>
      </c>
    </row>
    <row r="27" spans="1:8">
      <c r="A27" s="203" t="s">
        <v>1195</v>
      </c>
      <c r="B27" s="204" t="s">
        <v>1229</v>
      </c>
      <c r="C27" s="205" t="s">
        <v>1230</v>
      </c>
      <c r="D27" s="206"/>
      <c r="E27" s="206"/>
      <c r="F27" s="206"/>
      <c r="G27" s="207">
        <f>SUM(G28:G33)</f>
        <v>0</v>
      </c>
      <c r="H27">
        <v>2</v>
      </c>
    </row>
    <row r="28" spans="1:8">
      <c r="A28" s="193">
        <v>17</v>
      </c>
      <c r="B28" s="194" t="s">
        <v>1231</v>
      </c>
      <c r="C28" s="208" t="s">
        <v>1232</v>
      </c>
      <c r="D28" s="209" t="s">
        <v>1233</v>
      </c>
      <c r="E28" s="197">
        <v>1</v>
      </c>
      <c r="F28" s="191">
        <v>0</v>
      </c>
      <c r="G28" s="192">
        <f t="shared" ref="G28:G33" si="1">PRODUCT(E28:F28)</f>
        <v>0</v>
      </c>
    </row>
    <row r="29" spans="1:8">
      <c r="A29" s="193">
        <v>18</v>
      </c>
      <c r="B29" s="194" t="s">
        <v>1234</v>
      </c>
      <c r="C29" s="208" t="s">
        <v>1235</v>
      </c>
      <c r="D29" s="209" t="s">
        <v>1233</v>
      </c>
      <c r="E29" s="197">
        <v>1</v>
      </c>
      <c r="F29" s="191">
        <v>0</v>
      </c>
      <c r="G29" s="192">
        <f t="shared" si="1"/>
        <v>0</v>
      </c>
    </row>
    <row r="30" spans="1:8">
      <c r="A30" s="193">
        <v>19</v>
      </c>
      <c r="B30" s="194" t="s">
        <v>1236</v>
      </c>
      <c r="C30" s="208" t="s">
        <v>1237</v>
      </c>
      <c r="D30" s="209" t="s">
        <v>1233</v>
      </c>
      <c r="E30" s="197">
        <v>1</v>
      </c>
      <c r="F30" s="191">
        <v>0</v>
      </c>
      <c r="G30" s="192">
        <f t="shared" si="1"/>
        <v>0</v>
      </c>
    </row>
    <row r="31" spans="1:8">
      <c r="A31" s="193">
        <v>20</v>
      </c>
      <c r="B31" s="194" t="s">
        <v>1238</v>
      </c>
      <c r="C31" s="208" t="s">
        <v>1239</v>
      </c>
      <c r="D31" s="209" t="s">
        <v>1233</v>
      </c>
      <c r="E31" s="197">
        <v>1</v>
      </c>
      <c r="F31" s="191">
        <v>0</v>
      </c>
      <c r="G31" s="192">
        <f t="shared" si="1"/>
        <v>0</v>
      </c>
    </row>
    <row r="32" spans="1:8">
      <c r="A32" s="193">
        <v>21</v>
      </c>
      <c r="B32" s="194" t="s">
        <v>1240</v>
      </c>
      <c r="C32" s="208" t="s">
        <v>1241</v>
      </c>
      <c r="D32" s="209" t="s">
        <v>1233</v>
      </c>
      <c r="E32" s="197">
        <v>2</v>
      </c>
      <c r="F32" s="191">
        <v>0</v>
      </c>
      <c r="G32" s="192">
        <f t="shared" si="1"/>
        <v>0</v>
      </c>
    </row>
    <row r="33" spans="1:8">
      <c r="A33" s="193">
        <v>22</v>
      </c>
      <c r="B33" s="194" t="s">
        <v>1242</v>
      </c>
      <c r="C33" s="208" t="s">
        <v>1243</v>
      </c>
      <c r="D33" s="209" t="s">
        <v>208</v>
      </c>
      <c r="E33" s="197">
        <v>2</v>
      </c>
      <c r="F33" s="191">
        <v>0</v>
      </c>
      <c r="G33" s="198">
        <f t="shared" si="1"/>
        <v>0</v>
      </c>
    </row>
    <row r="34" spans="1:8">
      <c r="A34" s="210" t="s">
        <v>1195</v>
      </c>
      <c r="B34" s="211" t="s">
        <v>1244</v>
      </c>
      <c r="C34" s="212" t="s">
        <v>1245</v>
      </c>
      <c r="D34" s="213"/>
      <c r="E34" s="213"/>
      <c r="F34" s="213"/>
      <c r="G34" s="214">
        <f>SUM(G35:G45)</f>
        <v>0</v>
      </c>
      <c r="H34">
        <v>3</v>
      </c>
    </row>
    <row r="35" spans="1:8">
      <c r="A35" s="193">
        <v>23</v>
      </c>
      <c r="B35" s="194" t="s">
        <v>1246</v>
      </c>
      <c r="C35" s="208" t="s">
        <v>1247</v>
      </c>
      <c r="D35" s="209" t="s">
        <v>149</v>
      </c>
      <c r="E35" s="197">
        <v>12</v>
      </c>
      <c r="F35" s="191">
        <v>0</v>
      </c>
      <c r="G35" s="192">
        <f>PRODUCT(E35:F35)</f>
        <v>0</v>
      </c>
    </row>
    <row r="36" spans="1:8">
      <c r="A36" s="193">
        <v>24</v>
      </c>
      <c r="B36" s="194" t="s">
        <v>1248</v>
      </c>
      <c r="C36" s="208" t="s">
        <v>1249</v>
      </c>
      <c r="D36" s="209" t="s">
        <v>149</v>
      </c>
      <c r="E36" s="197">
        <v>16</v>
      </c>
      <c r="F36" s="191">
        <v>0</v>
      </c>
      <c r="G36" s="192">
        <f>PRODUCT(E36:F36)</f>
        <v>0</v>
      </c>
    </row>
    <row r="37" spans="1:8">
      <c r="A37" s="193">
        <v>25</v>
      </c>
      <c r="B37" s="194" t="s">
        <v>1198</v>
      </c>
      <c r="C37" s="208" t="s">
        <v>1199</v>
      </c>
      <c r="D37" s="209" t="s">
        <v>149</v>
      </c>
      <c r="E37" s="197">
        <v>12</v>
      </c>
      <c r="F37" s="191">
        <v>0</v>
      </c>
      <c r="G37" s="192">
        <f>PRODUCT(E37:F37)</f>
        <v>0</v>
      </c>
    </row>
    <row r="38" spans="1:8">
      <c r="A38" s="193">
        <v>26</v>
      </c>
      <c r="B38" s="194" t="s">
        <v>1250</v>
      </c>
      <c r="C38" s="208" t="s">
        <v>1251</v>
      </c>
      <c r="D38" s="209" t="s">
        <v>149</v>
      </c>
      <c r="E38" s="197">
        <v>16</v>
      </c>
      <c r="F38" s="191">
        <v>0</v>
      </c>
      <c r="G38" s="198">
        <f>PRODUCT(E38:F38)</f>
        <v>0</v>
      </c>
    </row>
    <row r="39" spans="1:8">
      <c r="A39" s="193">
        <v>27</v>
      </c>
      <c r="B39" s="194" t="s">
        <v>1252</v>
      </c>
      <c r="C39" s="208" t="s">
        <v>1253</v>
      </c>
      <c r="D39" s="209" t="s">
        <v>149</v>
      </c>
      <c r="E39" s="197">
        <v>28</v>
      </c>
      <c r="F39" s="191">
        <v>0</v>
      </c>
      <c r="G39" s="198">
        <f>PRODUCT(E39:F39)</f>
        <v>0</v>
      </c>
    </row>
    <row r="40" spans="1:8" ht="14.25" customHeight="1">
      <c r="A40" s="199"/>
      <c r="B40" s="200"/>
      <c r="C40" s="498" t="s">
        <v>1254</v>
      </c>
      <c r="D40" s="498"/>
      <c r="E40" s="201">
        <v>28</v>
      </c>
      <c r="F40" s="191">
        <v>0</v>
      </c>
      <c r="G40" s="202"/>
    </row>
    <row r="41" spans="1:8">
      <c r="A41" s="193">
        <v>28</v>
      </c>
      <c r="B41" s="194" t="s">
        <v>1255</v>
      </c>
      <c r="C41" s="208" t="s">
        <v>1256</v>
      </c>
      <c r="D41" s="209" t="s">
        <v>208</v>
      </c>
      <c r="E41" s="197">
        <v>18</v>
      </c>
      <c r="F41" s="191">
        <v>0</v>
      </c>
      <c r="G41" s="215">
        <f>PRODUCT(E41:F41)</f>
        <v>0</v>
      </c>
    </row>
    <row r="42" spans="1:8">
      <c r="A42" s="193">
        <v>29</v>
      </c>
      <c r="B42" s="194" t="s">
        <v>1257</v>
      </c>
      <c r="C42" s="208" t="s">
        <v>1258</v>
      </c>
      <c r="D42" s="209" t="s">
        <v>208</v>
      </c>
      <c r="E42" s="197">
        <v>18</v>
      </c>
      <c r="F42" s="191">
        <v>0</v>
      </c>
      <c r="G42" s="192">
        <f>PRODUCT(E42:F42)</f>
        <v>0</v>
      </c>
    </row>
    <row r="43" spans="1:8">
      <c r="A43" s="193">
        <v>30</v>
      </c>
      <c r="B43" s="194" t="s">
        <v>1200</v>
      </c>
      <c r="C43" s="208" t="s">
        <v>1201</v>
      </c>
      <c r="D43" s="209" t="s">
        <v>208</v>
      </c>
      <c r="E43" s="197">
        <v>6</v>
      </c>
      <c r="F43" s="191">
        <v>0</v>
      </c>
      <c r="G43" s="192">
        <f>PRODUCT(E43:F43)</f>
        <v>0</v>
      </c>
    </row>
    <row r="44" spans="1:8">
      <c r="A44" s="193">
        <v>31</v>
      </c>
      <c r="B44" s="194" t="s">
        <v>1259</v>
      </c>
      <c r="C44" s="208" t="s">
        <v>1260</v>
      </c>
      <c r="D44" s="209" t="s">
        <v>1228</v>
      </c>
      <c r="E44" s="197">
        <v>10</v>
      </c>
      <c r="F44" s="191">
        <v>0</v>
      </c>
      <c r="G44" s="192">
        <f>PRODUCT(E44:F44)</f>
        <v>0</v>
      </c>
    </row>
    <row r="45" spans="1:8">
      <c r="A45" s="216">
        <v>32</v>
      </c>
      <c r="B45" s="217" t="s">
        <v>1226</v>
      </c>
      <c r="C45" s="218" t="s">
        <v>1227</v>
      </c>
      <c r="D45" s="219" t="s">
        <v>1228</v>
      </c>
      <c r="E45" s="220">
        <v>8</v>
      </c>
      <c r="F45" s="191">
        <v>0</v>
      </c>
      <c r="G45" s="192">
        <f>PRODUCT(E45:F45)</f>
        <v>0</v>
      </c>
    </row>
    <row r="46" spans="1:8">
      <c r="A46" s="210" t="s">
        <v>1195</v>
      </c>
      <c r="B46" s="211" t="s">
        <v>1261</v>
      </c>
      <c r="C46" s="212" t="s">
        <v>1262</v>
      </c>
      <c r="D46" s="213"/>
      <c r="E46" s="213"/>
      <c r="F46" s="213"/>
      <c r="G46" s="214">
        <f>SUM(G47:G55)</f>
        <v>0</v>
      </c>
      <c r="H46">
        <v>4</v>
      </c>
    </row>
    <row r="47" spans="1:8">
      <c r="A47" s="193">
        <v>33</v>
      </c>
      <c r="B47" s="194" t="s">
        <v>1263</v>
      </c>
      <c r="C47" s="208" t="s">
        <v>1264</v>
      </c>
      <c r="D47" s="209" t="s">
        <v>208</v>
      </c>
      <c r="E47" s="197">
        <v>4</v>
      </c>
      <c r="F47" s="191">
        <v>0</v>
      </c>
      <c r="G47" s="192">
        <f t="shared" ref="G47:G55" si="2">PRODUCT(E47:F47)</f>
        <v>0</v>
      </c>
    </row>
    <row r="48" spans="1:8">
      <c r="A48" s="193">
        <v>34</v>
      </c>
      <c r="B48" s="194" t="s">
        <v>1263</v>
      </c>
      <c r="C48" s="208" t="s">
        <v>1264</v>
      </c>
      <c r="D48" s="209" t="s">
        <v>208</v>
      </c>
      <c r="E48" s="197">
        <v>4</v>
      </c>
      <c r="F48" s="191">
        <v>0</v>
      </c>
      <c r="G48" s="192">
        <f t="shared" si="2"/>
        <v>0</v>
      </c>
    </row>
    <row r="49" spans="1:8">
      <c r="A49" s="193">
        <v>35</v>
      </c>
      <c r="B49" s="194" t="s">
        <v>1265</v>
      </c>
      <c r="C49" s="208" t="s">
        <v>1266</v>
      </c>
      <c r="D49" s="209" t="s">
        <v>208</v>
      </c>
      <c r="E49" s="197">
        <v>4</v>
      </c>
      <c r="F49" s="191">
        <v>0</v>
      </c>
      <c r="G49" s="192">
        <f t="shared" si="2"/>
        <v>0</v>
      </c>
    </row>
    <row r="50" spans="1:8">
      <c r="A50" s="193">
        <v>36</v>
      </c>
      <c r="B50" s="194" t="s">
        <v>1265</v>
      </c>
      <c r="C50" s="208" t="s">
        <v>1266</v>
      </c>
      <c r="D50" s="209" t="s">
        <v>208</v>
      </c>
      <c r="E50" s="197">
        <v>4</v>
      </c>
      <c r="F50" s="191">
        <v>0</v>
      </c>
      <c r="G50" s="192">
        <f t="shared" si="2"/>
        <v>0</v>
      </c>
    </row>
    <row r="51" spans="1:8">
      <c r="A51" s="193">
        <v>37</v>
      </c>
      <c r="B51" s="194" t="s">
        <v>1267</v>
      </c>
      <c r="C51" s="208" t="s">
        <v>1268</v>
      </c>
      <c r="D51" s="209" t="s">
        <v>208</v>
      </c>
      <c r="E51" s="197">
        <v>4</v>
      </c>
      <c r="F51" s="191">
        <v>0</v>
      </c>
      <c r="G51" s="192">
        <f t="shared" si="2"/>
        <v>0</v>
      </c>
    </row>
    <row r="52" spans="1:8">
      <c r="A52" s="193">
        <v>38</v>
      </c>
      <c r="B52" s="194" t="s">
        <v>1269</v>
      </c>
      <c r="C52" s="208" t="s">
        <v>1270</v>
      </c>
      <c r="D52" s="209" t="s">
        <v>208</v>
      </c>
      <c r="E52" s="197">
        <v>1</v>
      </c>
      <c r="F52" s="191">
        <v>0</v>
      </c>
      <c r="G52" s="192">
        <f t="shared" si="2"/>
        <v>0</v>
      </c>
    </row>
    <row r="53" spans="1:8">
      <c r="A53" s="193">
        <v>39</v>
      </c>
      <c r="B53" s="194" t="s">
        <v>1271</v>
      </c>
      <c r="C53" s="208" t="s">
        <v>1272</v>
      </c>
      <c r="D53" s="209" t="s">
        <v>208</v>
      </c>
      <c r="E53" s="197">
        <v>8</v>
      </c>
      <c r="F53" s="191">
        <v>0</v>
      </c>
      <c r="G53" s="192">
        <f t="shared" si="2"/>
        <v>0</v>
      </c>
    </row>
    <row r="54" spans="1:8">
      <c r="A54" s="193">
        <v>40</v>
      </c>
      <c r="B54" s="194" t="s">
        <v>1273</v>
      </c>
      <c r="C54" s="208" t="s">
        <v>1274</v>
      </c>
      <c r="D54" s="209" t="s">
        <v>208</v>
      </c>
      <c r="E54" s="197">
        <v>2</v>
      </c>
      <c r="F54" s="191">
        <v>0</v>
      </c>
      <c r="G54" s="192">
        <f t="shared" si="2"/>
        <v>0</v>
      </c>
    </row>
    <row r="55" spans="1:8">
      <c r="A55" s="193">
        <v>41</v>
      </c>
      <c r="B55" s="194" t="s">
        <v>1275</v>
      </c>
      <c r="C55" s="208" t="s">
        <v>1276</v>
      </c>
      <c r="D55" s="209" t="s">
        <v>208</v>
      </c>
      <c r="E55" s="197">
        <v>2</v>
      </c>
      <c r="F55" s="191">
        <v>0</v>
      </c>
      <c r="G55" s="198">
        <f t="shared" si="2"/>
        <v>0</v>
      </c>
    </row>
    <row r="56" spans="1:8">
      <c r="A56" s="210" t="s">
        <v>1195</v>
      </c>
      <c r="B56" s="211" t="s">
        <v>1277</v>
      </c>
      <c r="C56" s="212" t="s">
        <v>1278</v>
      </c>
      <c r="D56" s="213"/>
      <c r="E56" s="213"/>
      <c r="F56" s="213"/>
      <c r="G56" s="214">
        <f>SUM(G57:G72)</f>
        <v>0</v>
      </c>
      <c r="H56">
        <v>5</v>
      </c>
    </row>
    <row r="57" spans="1:8">
      <c r="A57" s="193">
        <v>42</v>
      </c>
      <c r="B57" s="194" t="s">
        <v>1279</v>
      </c>
      <c r="C57" s="208" t="s">
        <v>1280</v>
      </c>
      <c r="D57" s="209" t="s">
        <v>153</v>
      </c>
      <c r="E57" s="197">
        <v>316.25</v>
      </c>
      <c r="F57" s="191">
        <v>0</v>
      </c>
      <c r="G57" s="198">
        <f>PRODUCT(E57:F57)</f>
        <v>0</v>
      </c>
    </row>
    <row r="58" spans="1:8" ht="14.25" customHeight="1">
      <c r="A58" s="199"/>
      <c r="B58" s="200"/>
      <c r="C58" s="498" t="s">
        <v>1281</v>
      </c>
      <c r="D58" s="498"/>
      <c r="E58" s="201">
        <v>316.25</v>
      </c>
      <c r="F58" s="191">
        <v>0</v>
      </c>
      <c r="G58" s="202"/>
    </row>
    <row r="59" spans="1:8">
      <c r="A59" s="193">
        <v>43</v>
      </c>
      <c r="B59" s="194" t="s">
        <v>1282</v>
      </c>
      <c r="C59" s="208" t="s">
        <v>1283</v>
      </c>
      <c r="D59" s="209" t="s">
        <v>149</v>
      </c>
      <c r="E59" s="197">
        <v>323.14999999999998</v>
      </c>
      <c r="F59" s="191">
        <v>0</v>
      </c>
      <c r="G59" s="198">
        <f>PRODUCT(E59:F59)</f>
        <v>0</v>
      </c>
    </row>
    <row r="60" spans="1:8" ht="14.25" customHeight="1">
      <c r="A60" s="199"/>
      <c r="B60" s="200"/>
      <c r="C60" s="498" t="s">
        <v>1284</v>
      </c>
      <c r="D60" s="498"/>
      <c r="E60" s="201">
        <v>323.14999999999998</v>
      </c>
      <c r="F60" s="191">
        <v>0</v>
      </c>
      <c r="G60" s="202"/>
    </row>
    <row r="61" spans="1:8">
      <c r="A61" s="193">
        <v>44</v>
      </c>
      <c r="B61" s="194" t="s">
        <v>1285</v>
      </c>
      <c r="C61" s="208" t="s">
        <v>1286</v>
      </c>
      <c r="D61" s="209" t="s">
        <v>687</v>
      </c>
      <c r="E61" s="197">
        <v>100</v>
      </c>
      <c r="F61" s="191">
        <v>0</v>
      </c>
      <c r="G61" s="198">
        <f>PRODUCT(E61:F61)</f>
        <v>0</v>
      </c>
    </row>
    <row r="62" spans="1:8">
      <c r="A62" s="193">
        <v>45</v>
      </c>
      <c r="B62" s="194" t="s">
        <v>1287</v>
      </c>
      <c r="C62" s="208" t="s">
        <v>1288</v>
      </c>
      <c r="D62" s="209" t="s">
        <v>153</v>
      </c>
      <c r="E62" s="197">
        <v>316.25</v>
      </c>
      <c r="F62" s="191">
        <v>0</v>
      </c>
      <c r="G62" s="198">
        <f>PRODUCT(E62:F62)</f>
        <v>0</v>
      </c>
    </row>
    <row r="63" spans="1:8" ht="14.25" customHeight="1">
      <c r="A63" s="221"/>
      <c r="B63" s="222"/>
      <c r="C63" s="499" t="s">
        <v>1281</v>
      </c>
      <c r="D63" s="499"/>
      <c r="E63" s="223">
        <v>316.25</v>
      </c>
      <c r="F63" s="191">
        <v>0</v>
      </c>
      <c r="G63" s="202"/>
    </row>
    <row r="64" spans="1:8">
      <c r="A64" s="193">
        <v>46</v>
      </c>
      <c r="B64" s="194" t="s">
        <v>1289</v>
      </c>
      <c r="C64" s="208" t="s">
        <v>1290</v>
      </c>
      <c r="D64" s="209" t="s">
        <v>149</v>
      </c>
      <c r="E64" s="197">
        <v>36</v>
      </c>
      <c r="F64" s="191">
        <v>0</v>
      </c>
      <c r="G64" s="198">
        <f t="shared" ref="G64:G72" si="3">PRODUCT(E64:F64)</f>
        <v>0</v>
      </c>
    </row>
    <row r="65" spans="1:8">
      <c r="A65" s="193">
        <v>47</v>
      </c>
      <c r="B65" s="194" t="s">
        <v>1291</v>
      </c>
      <c r="C65" s="208" t="s">
        <v>1292</v>
      </c>
      <c r="D65" s="209" t="s">
        <v>208</v>
      </c>
      <c r="E65" s="197">
        <v>1</v>
      </c>
      <c r="F65" s="191">
        <v>0</v>
      </c>
      <c r="G65" s="198">
        <f t="shared" si="3"/>
        <v>0</v>
      </c>
    </row>
    <row r="66" spans="1:8">
      <c r="A66" s="193">
        <v>48</v>
      </c>
      <c r="B66" s="194" t="s">
        <v>1293</v>
      </c>
      <c r="C66" s="208" t="s">
        <v>1294</v>
      </c>
      <c r="D66" s="209" t="s">
        <v>208</v>
      </c>
      <c r="E66" s="197">
        <v>1</v>
      </c>
      <c r="F66" s="191">
        <v>0</v>
      </c>
      <c r="G66" s="198">
        <f t="shared" si="3"/>
        <v>0</v>
      </c>
    </row>
    <row r="67" spans="1:8">
      <c r="A67" s="193">
        <v>49</v>
      </c>
      <c r="B67" s="194" t="s">
        <v>1295</v>
      </c>
      <c r="C67" s="208" t="s">
        <v>1296</v>
      </c>
      <c r="D67" s="209" t="s">
        <v>208</v>
      </c>
      <c r="E67" s="197">
        <v>38</v>
      </c>
      <c r="F67" s="191">
        <v>0</v>
      </c>
      <c r="G67" s="198">
        <f t="shared" si="3"/>
        <v>0</v>
      </c>
    </row>
    <row r="68" spans="1:8">
      <c r="A68" s="193">
        <v>50</v>
      </c>
      <c r="B68" s="194" t="s">
        <v>1297</v>
      </c>
      <c r="C68" s="208" t="s">
        <v>1298</v>
      </c>
      <c r="D68" s="209" t="s">
        <v>208</v>
      </c>
      <c r="E68" s="197">
        <v>2</v>
      </c>
      <c r="F68" s="191">
        <v>0</v>
      </c>
      <c r="G68" s="198">
        <f t="shared" si="3"/>
        <v>0</v>
      </c>
    </row>
    <row r="69" spans="1:8">
      <c r="A69" s="193">
        <v>51</v>
      </c>
      <c r="B69" s="194" t="s">
        <v>1299</v>
      </c>
      <c r="C69" s="208" t="s">
        <v>1300</v>
      </c>
      <c r="D69" s="209" t="s">
        <v>208</v>
      </c>
      <c r="E69" s="197">
        <v>4</v>
      </c>
      <c r="F69" s="191">
        <v>0</v>
      </c>
      <c r="G69" s="198">
        <f t="shared" si="3"/>
        <v>0</v>
      </c>
    </row>
    <row r="70" spans="1:8">
      <c r="A70" s="193">
        <v>52</v>
      </c>
      <c r="B70" s="194" t="s">
        <v>1301</v>
      </c>
      <c r="C70" s="208" t="s">
        <v>1302</v>
      </c>
      <c r="D70" s="209" t="s">
        <v>208</v>
      </c>
      <c r="E70" s="197">
        <v>4</v>
      </c>
      <c r="F70" s="191">
        <v>0</v>
      </c>
      <c r="G70" s="198">
        <f t="shared" si="3"/>
        <v>0</v>
      </c>
    </row>
    <row r="71" spans="1:8">
      <c r="A71" s="193">
        <v>53</v>
      </c>
      <c r="B71" s="194" t="s">
        <v>1303</v>
      </c>
      <c r="C71" s="208" t="s">
        <v>1304</v>
      </c>
      <c r="D71" s="209" t="s">
        <v>1228</v>
      </c>
      <c r="E71" s="197">
        <v>72</v>
      </c>
      <c r="F71" s="191">
        <v>0</v>
      </c>
      <c r="G71" s="198">
        <f t="shared" si="3"/>
        <v>0</v>
      </c>
    </row>
    <row r="72" spans="1:8">
      <c r="A72" s="216">
        <v>54</v>
      </c>
      <c r="B72" s="217" t="s">
        <v>1305</v>
      </c>
      <c r="C72" s="218" t="s">
        <v>1306</v>
      </c>
      <c r="D72" s="219" t="s">
        <v>1228</v>
      </c>
      <c r="E72" s="220">
        <v>72</v>
      </c>
      <c r="F72" s="191">
        <v>0</v>
      </c>
      <c r="G72" s="192">
        <f t="shared" si="3"/>
        <v>0</v>
      </c>
    </row>
    <row r="73" spans="1:8">
      <c r="A73" s="210" t="s">
        <v>1195</v>
      </c>
      <c r="B73" s="211" t="s">
        <v>1307</v>
      </c>
      <c r="C73" s="212" t="s">
        <v>1308</v>
      </c>
      <c r="D73" s="213"/>
      <c r="E73" s="213"/>
      <c r="F73" s="213"/>
      <c r="G73" s="214">
        <f>SUM(G74:G76)</f>
        <v>0</v>
      </c>
      <c r="H73">
        <v>6</v>
      </c>
    </row>
    <row r="74" spans="1:8">
      <c r="A74" s="193">
        <v>55</v>
      </c>
      <c r="B74" s="194" t="s">
        <v>1309</v>
      </c>
      <c r="C74" s="208" t="s">
        <v>1310</v>
      </c>
      <c r="D74" s="209" t="s">
        <v>687</v>
      </c>
      <c r="E74" s="197">
        <v>18</v>
      </c>
      <c r="F74" s="191">
        <v>0</v>
      </c>
      <c r="G74" s="198">
        <f>PRODUCT(E74:F74)</f>
        <v>0</v>
      </c>
    </row>
    <row r="75" spans="1:8">
      <c r="A75" s="193">
        <v>56</v>
      </c>
      <c r="B75" s="194" t="s">
        <v>1311</v>
      </c>
      <c r="C75" s="208" t="s">
        <v>1312</v>
      </c>
      <c r="D75" s="209" t="s">
        <v>1228</v>
      </c>
      <c r="E75" s="197">
        <v>20</v>
      </c>
      <c r="F75" s="191">
        <v>0</v>
      </c>
      <c r="G75" s="198">
        <f>PRODUCT(E75:F75)</f>
        <v>0</v>
      </c>
    </row>
    <row r="76" spans="1:8">
      <c r="A76" s="193">
        <v>57</v>
      </c>
      <c r="B76" s="194" t="s">
        <v>1226</v>
      </c>
      <c r="C76" s="208" t="s">
        <v>1227</v>
      </c>
      <c r="D76" s="209" t="s">
        <v>1228</v>
      </c>
      <c r="E76" s="197">
        <v>10</v>
      </c>
      <c r="F76" s="191">
        <v>0</v>
      </c>
      <c r="G76" s="198">
        <f>PRODUCT(E76:F76)</f>
        <v>0</v>
      </c>
    </row>
    <row r="77" spans="1:8">
      <c r="A77" s="210" t="s">
        <v>1195</v>
      </c>
      <c r="B77" s="211" t="s">
        <v>1313</v>
      </c>
      <c r="C77" s="212" t="s">
        <v>1314</v>
      </c>
      <c r="D77" s="213"/>
      <c r="E77" s="213"/>
      <c r="F77" s="213"/>
      <c r="G77" s="214">
        <f>SUM(G78:G80)</f>
        <v>0</v>
      </c>
      <c r="H77">
        <v>7</v>
      </c>
    </row>
    <row r="78" spans="1:8">
      <c r="A78" s="193">
        <v>58</v>
      </c>
      <c r="B78" s="194" t="s">
        <v>1315</v>
      </c>
      <c r="C78" s="208" t="s">
        <v>1316</v>
      </c>
      <c r="D78" s="209" t="s">
        <v>1233</v>
      </c>
      <c r="E78" s="197">
        <v>1</v>
      </c>
      <c r="F78" s="191">
        <v>0</v>
      </c>
      <c r="G78" s="198">
        <f>PRODUCT(E78:F78)</f>
        <v>0</v>
      </c>
    </row>
    <row r="79" spans="1:8">
      <c r="A79" s="193">
        <v>59</v>
      </c>
      <c r="B79" s="194" t="s">
        <v>1275</v>
      </c>
      <c r="C79" s="208" t="s">
        <v>1317</v>
      </c>
      <c r="D79" s="209" t="s">
        <v>208</v>
      </c>
      <c r="E79" s="197">
        <v>1</v>
      </c>
      <c r="F79" s="191">
        <v>0</v>
      </c>
      <c r="G79" s="198">
        <f>PRODUCT(E79:F79)</f>
        <v>0</v>
      </c>
    </row>
    <row r="80" spans="1:8">
      <c r="A80" s="193">
        <v>60</v>
      </c>
      <c r="B80" s="194" t="s">
        <v>1309</v>
      </c>
      <c r="C80" s="208" t="s">
        <v>1318</v>
      </c>
      <c r="D80" s="209" t="s">
        <v>687</v>
      </c>
      <c r="E80" s="197">
        <v>1</v>
      </c>
      <c r="F80" s="191">
        <v>0</v>
      </c>
      <c r="G80" s="198">
        <f>PRODUCT(E80:F80)</f>
        <v>0</v>
      </c>
    </row>
    <row r="81" spans="1:8">
      <c r="A81" s="210" t="s">
        <v>1195</v>
      </c>
      <c r="B81" s="211" t="s">
        <v>1319</v>
      </c>
      <c r="C81" s="212" t="s">
        <v>1320</v>
      </c>
      <c r="D81" s="213"/>
      <c r="E81" s="213"/>
      <c r="F81" s="213"/>
      <c r="G81" s="214">
        <f>SUM(G82:G83)</f>
        <v>0</v>
      </c>
      <c r="H81">
        <v>8</v>
      </c>
    </row>
    <row r="82" spans="1:8">
      <c r="A82" s="216">
        <v>61</v>
      </c>
      <c r="B82" s="217" t="s">
        <v>1321</v>
      </c>
      <c r="C82" s="218" t="s">
        <v>1322</v>
      </c>
      <c r="D82" s="219" t="s">
        <v>687</v>
      </c>
      <c r="E82" s="220">
        <v>1</v>
      </c>
      <c r="F82" s="191">
        <v>0</v>
      </c>
      <c r="G82" s="192">
        <f>PRODUCT(E82:F82)</f>
        <v>0</v>
      </c>
    </row>
    <row r="83" spans="1:8">
      <c r="A83" s="216">
        <v>132</v>
      </c>
      <c r="B83" s="217"/>
      <c r="C83" s="218" t="s">
        <v>1323</v>
      </c>
      <c r="D83" s="219" t="s">
        <v>1228</v>
      </c>
      <c r="E83" s="220">
        <v>80</v>
      </c>
      <c r="F83" s="191">
        <v>0</v>
      </c>
      <c r="G83" s="192">
        <f>PRODUCT(E83,F83)</f>
        <v>0</v>
      </c>
    </row>
  </sheetData>
  <mergeCells count="14">
    <mergeCell ref="A1:C1"/>
    <mergeCell ref="D1:F1"/>
    <mergeCell ref="A2:C2"/>
    <mergeCell ref="D2:G2"/>
    <mergeCell ref="A3:C3"/>
    <mergeCell ref="D3:E3"/>
    <mergeCell ref="C58:D58"/>
    <mergeCell ref="C60:D60"/>
    <mergeCell ref="C63:D63"/>
    <mergeCell ref="A4:C4"/>
    <mergeCell ref="D4:E4"/>
    <mergeCell ref="C11:D11"/>
    <mergeCell ref="C13:D13"/>
    <mergeCell ref="C40:D40"/>
  </mergeCells>
  <pageMargins left="0.7" right="0.7" top="0.78749999999999998" bottom="0.78749999999999998" header="0.511811023622047" footer="0.511811023622047"/>
  <pageSetup paperSize="9" orientation="landscape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7"/>
  <sheetViews>
    <sheetView topLeftCell="A121" zoomScaleNormal="100" workbookViewId="0">
      <selection activeCell="K136" sqref="K136"/>
    </sheetView>
  </sheetViews>
  <sheetFormatPr defaultColWidth="8.7109375" defaultRowHeight="15"/>
  <cols>
    <col min="1" max="1" width="5.140625" customWidth="1"/>
    <col min="2" max="2" width="12.28515625" customWidth="1"/>
    <col min="3" max="3" width="69.28515625" customWidth="1"/>
    <col min="4" max="4" width="3.5703125" customWidth="1"/>
    <col min="5" max="5" width="11.140625" customWidth="1"/>
    <col min="6" max="6" width="12.28515625" customWidth="1"/>
    <col min="7" max="7" width="12.7109375" customWidth="1"/>
    <col min="8" max="8" width="2.7109375" customWidth="1"/>
  </cols>
  <sheetData>
    <row r="1" spans="1:8" ht="33.75">
      <c r="A1" s="503" t="s">
        <v>1182</v>
      </c>
      <c r="B1" s="503"/>
      <c r="C1" s="503"/>
      <c r="D1" s="504" t="s">
        <v>1324</v>
      </c>
      <c r="E1" s="504"/>
      <c r="F1" s="504"/>
      <c r="G1" s="224" t="s">
        <v>1325</v>
      </c>
    </row>
    <row r="2" spans="1:8" ht="21">
      <c r="A2" s="505" t="s">
        <v>1184</v>
      </c>
      <c r="B2" s="505"/>
      <c r="C2" s="505"/>
      <c r="D2" s="489" t="s">
        <v>1185</v>
      </c>
      <c r="E2" s="489"/>
      <c r="F2" s="489"/>
      <c r="G2" s="489"/>
    </row>
    <row r="3" spans="1:8" ht="28.5" customHeight="1">
      <c r="A3" s="507" t="s">
        <v>1186</v>
      </c>
      <c r="B3" s="507"/>
      <c r="C3" s="507"/>
      <c r="D3" s="508" t="s">
        <v>70</v>
      </c>
      <c r="E3" s="508"/>
      <c r="F3" s="165" t="s">
        <v>1187</v>
      </c>
      <c r="G3" s="166" t="s">
        <v>72</v>
      </c>
    </row>
    <row r="4" spans="1:8" ht="18.75">
      <c r="A4" s="500"/>
      <c r="B4" s="500"/>
      <c r="C4" s="500"/>
      <c r="D4" s="509">
        <f>SUM(G8,G16,G36,G47,G65,G67,G84,G145)</f>
        <v>0</v>
      </c>
      <c r="E4" s="509"/>
      <c r="F4" s="225">
        <f>SUM(D4/100*15)</f>
        <v>0</v>
      </c>
      <c r="G4" s="226">
        <f>SUM(D4/100*115)</f>
        <v>0</v>
      </c>
    </row>
    <row r="6" spans="1:8">
      <c r="A6" s="169" t="s">
        <v>1188</v>
      </c>
      <c r="B6" s="170" t="s">
        <v>1189</v>
      </c>
      <c r="C6" s="171" t="s">
        <v>76</v>
      </c>
      <c r="D6" s="172" t="s">
        <v>1190</v>
      </c>
      <c r="E6" s="173" t="s">
        <v>78</v>
      </c>
      <c r="F6" s="70" t="s">
        <v>1191</v>
      </c>
      <c r="G6" s="174" t="s">
        <v>1192</v>
      </c>
    </row>
    <row r="7" spans="1:8">
      <c r="A7" s="227"/>
      <c r="B7" s="228" t="s">
        <v>1193</v>
      </c>
      <c r="C7" s="229" t="s">
        <v>84</v>
      </c>
      <c r="D7" s="230" t="s">
        <v>83</v>
      </c>
      <c r="E7" s="231" t="s">
        <v>83</v>
      </c>
      <c r="F7" s="232" t="s">
        <v>1194</v>
      </c>
      <c r="G7" s="233" t="s">
        <v>1194</v>
      </c>
    </row>
    <row r="8" spans="1:8">
      <c r="A8" s="203" t="s">
        <v>1195</v>
      </c>
      <c r="B8" s="204" t="s">
        <v>1326</v>
      </c>
      <c r="C8" s="234" t="s">
        <v>506</v>
      </c>
      <c r="D8" s="235"/>
      <c r="E8" s="235"/>
      <c r="F8" s="235"/>
      <c r="G8" s="236">
        <f>SUM(G9:G15)</f>
        <v>0</v>
      </c>
      <c r="H8">
        <v>1</v>
      </c>
    </row>
    <row r="9" spans="1:8">
      <c r="A9" s="187">
        <v>1</v>
      </c>
      <c r="B9" s="188" t="s">
        <v>1327</v>
      </c>
      <c r="C9" s="237" t="s">
        <v>1328</v>
      </c>
      <c r="D9" s="238" t="s">
        <v>149</v>
      </c>
      <c r="E9" s="191">
        <v>207.8</v>
      </c>
      <c r="F9" s="191">
        <v>0</v>
      </c>
      <c r="G9" s="239">
        <f t="shared" ref="G9:G15" si="0">PRODUCT(E9,F9)</f>
        <v>0</v>
      </c>
    </row>
    <row r="10" spans="1:8">
      <c r="A10" s="193">
        <v>2</v>
      </c>
      <c r="B10" s="194" t="s">
        <v>1329</v>
      </c>
      <c r="C10" s="208" t="s">
        <v>1330</v>
      </c>
      <c r="D10" s="209" t="s">
        <v>149</v>
      </c>
      <c r="E10" s="197">
        <v>37.799999999999997</v>
      </c>
      <c r="F10" s="191">
        <v>0</v>
      </c>
      <c r="G10" s="198">
        <f t="shared" si="0"/>
        <v>0</v>
      </c>
    </row>
    <row r="11" spans="1:8">
      <c r="A11" s="193">
        <v>3</v>
      </c>
      <c r="B11" s="194" t="s">
        <v>1331</v>
      </c>
      <c r="C11" s="208" t="s">
        <v>1332</v>
      </c>
      <c r="D11" s="209" t="s">
        <v>149</v>
      </c>
      <c r="E11" s="197">
        <v>54.6</v>
      </c>
      <c r="F11" s="191">
        <v>0</v>
      </c>
      <c r="G11" s="198">
        <f t="shared" si="0"/>
        <v>0</v>
      </c>
    </row>
    <row r="12" spans="1:8">
      <c r="A12" s="193">
        <v>4</v>
      </c>
      <c r="B12" s="194" t="s">
        <v>1333</v>
      </c>
      <c r="C12" s="208" t="s">
        <v>1334</v>
      </c>
      <c r="D12" s="209" t="s">
        <v>149</v>
      </c>
      <c r="E12" s="197">
        <v>5</v>
      </c>
      <c r="F12" s="191">
        <v>0</v>
      </c>
      <c r="G12" s="198">
        <f t="shared" si="0"/>
        <v>0</v>
      </c>
    </row>
    <row r="13" spans="1:8">
      <c r="A13" s="193">
        <v>5</v>
      </c>
      <c r="B13" s="194" t="s">
        <v>1335</v>
      </c>
      <c r="C13" s="208" t="s">
        <v>1336</v>
      </c>
      <c r="D13" s="209" t="s">
        <v>149</v>
      </c>
      <c r="E13" s="197">
        <v>201.6</v>
      </c>
      <c r="F13" s="191">
        <v>0</v>
      </c>
      <c r="G13" s="198">
        <f t="shared" si="0"/>
        <v>0</v>
      </c>
    </row>
    <row r="14" spans="1:8">
      <c r="A14" s="193">
        <v>6</v>
      </c>
      <c r="B14" s="194" t="s">
        <v>1252</v>
      </c>
      <c r="C14" s="208" t="s">
        <v>1253</v>
      </c>
      <c r="D14" s="209" t="s">
        <v>149</v>
      </c>
      <c r="E14" s="197">
        <v>65.400000000000006</v>
      </c>
      <c r="F14" s="191">
        <v>0</v>
      </c>
      <c r="G14" s="198">
        <f t="shared" si="0"/>
        <v>0</v>
      </c>
    </row>
    <row r="15" spans="1:8">
      <c r="A15" s="193">
        <v>7</v>
      </c>
      <c r="B15" s="194" t="s">
        <v>1337</v>
      </c>
      <c r="C15" s="208" t="s">
        <v>548</v>
      </c>
      <c r="D15" s="209" t="s">
        <v>801</v>
      </c>
      <c r="E15" s="197">
        <v>492.69920000000002</v>
      </c>
      <c r="F15" s="191">
        <v>0</v>
      </c>
      <c r="G15" s="198">
        <f t="shared" si="0"/>
        <v>0</v>
      </c>
    </row>
    <row r="16" spans="1:8">
      <c r="A16" s="203" t="s">
        <v>1195</v>
      </c>
      <c r="B16" s="204" t="s">
        <v>1338</v>
      </c>
      <c r="C16" s="205" t="s">
        <v>1339</v>
      </c>
      <c r="D16" s="206"/>
      <c r="E16" s="206"/>
      <c r="F16" s="206"/>
      <c r="G16" s="207">
        <f>SUM(G17:G35)</f>
        <v>0</v>
      </c>
      <c r="H16">
        <v>2</v>
      </c>
    </row>
    <row r="17" spans="1:7">
      <c r="A17" s="193">
        <v>8</v>
      </c>
      <c r="B17" s="194" t="s">
        <v>1340</v>
      </c>
      <c r="C17" s="208" t="s">
        <v>1341</v>
      </c>
      <c r="D17" s="209" t="s">
        <v>149</v>
      </c>
      <c r="E17" s="197">
        <v>59.4</v>
      </c>
      <c r="F17" s="191">
        <v>0</v>
      </c>
      <c r="G17" s="198">
        <f t="shared" ref="G17:G35" si="1">PRODUCT(E17,F17)</f>
        <v>0</v>
      </c>
    </row>
    <row r="18" spans="1:7">
      <c r="A18" s="193">
        <v>9</v>
      </c>
      <c r="B18" s="194" t="s">
        <v>1342</v>
      </c>
      <c r="C18" s="208" t="s">
        <v>1343</v>
      </c>
      <c r="D18" s="209" t="s">
        <v>149</v>
      </c>
      <c r="E18" s="197">
        <v>7</v>
      </c>
      <c r="F18" s="191">
        <v>0</v>
      </c>
      <c r="G18" s="198">
        <f t="shared" si="1"/>
        <v>0</v>
      </c>
    </row>
    <row r="19" spans="1:7">
      <c r="A19" s="193">
        <v>10</v>
      </c>
      <c r="B19" s="194" t="s">
        <v>1344</v>
      </c>
      <c r="C19" s="208" t="s">
        <v>1345</v>
      </c>
      <c r="D19" s="209" t="s">
        <v>149</v>
      </c>
      <c r="E19" s="197">
        <v>29</v>
      </c>
      <c r="F19" s="191">
        <v>0</v>
      </c>
      <c r="G19" s="198">
        <f t="shared" si="1"/>
        <v>0</v>
      </c>
    </row>
    <row r="20" spans="1:7">
      <c r="A20" s="193">
        <v>11</v>
      </c>
      <c r="B20" s="194" t="s">
        <v>1346</v>
      </c>
      <c r="C20" s="208" t="s">
        <v>1347</v>
      </c>
      <c r="D20" s="209" t="s">
        <v>149</v>
      </c>
      <c r="E20" s="197">
        <v>2.5</v>
      </c>
      <c r="F20" s="191">
        <v>0</v>
      </c>
      <c r="G20" s="198">
        <f t="shared" si="1"/>
        <v>0</v>
      </c>
    </row>
    <row r="21" spans="1:7">
      <c r="A21" s="193">
        <v>12</v>
      </c>
      <c r="B21" s="194" t="s">
        <v>1348</v>
      </c>
      <c r="C21" s="208" t="s">
        <v>1349</v>
      </c>
      <c r="D21" s="209" t="s">
        <v>149</v>
      </c>
      <c r="E21" s="197">
        <v>7.8</v>
      </c>
      <c r="F21" s="191">
        <v>0</v>
      </c>
      <c r="G21" s="198">
        <f t="shared" si="1"/>
        <v>0</v>
      </c>
    </row>
    <row r="22" spans="1:7">
      <c r="A22" s="193">
        <v>13</v>
      </c>
      <c r="B22" s="194" t="s">
        <v>1350</v>
      </c>
      <c r="C22" s="208" t="s">
        <v>1351</v>
      </c>
      <c r="D22" s="209" t="s">
        <v>149</v>
      </c>
      <c r="E22" s="197">
        <v>33</v>
      </c>
      <c r="F22" s="191">
        <v>0</v>
      </c>
      <c r="G22" s="198">
        <f t="shared" si="1"/>
        <v>0</v>
      </c>
    </row>
    <row r="23" spans="1:7">
      <c r="A23" s="193">
        <v>14</v>
      </c>
      <c r="B23" s="194" t="s">
        <v>1352</v>
      </c>
      <c r="C23" s="208" t="s">
        <v>1353</v>
      </c>
      <c r="D23" s="209" t="s">
        <v>149</v>
      </c>
      <c r="E23" s="197">
        <v>6.5</v>
      </c>
      <c r="F23" s="191">
        <v>0</v>
      </c>
      <c r="G23" s="198">
        <f t="shared" si="1"/>
        <v>0</v>
      </c>
    </row>
    <row r="24" spans="1:7">
      <c r="A24" s="193">
        <v>15</v>
      </c>
      <c r="B24" s="194" t="s">
        <v>1354</v>
      </c>
      <c r="C24" s="208" t="s">
        <v>1355</v>
      </c>
      <c r="D24" s="209" t="s">
        <v>149</v>
      </c>
      <c r="E24" s="197">
        <v>56.52</v>
      </c>
      <c r="F24" s="191">
        <v>0</v>
      </c>
      <c r="G24" s="198">
        <f t="shared" si="1"/>
        <v>0</v>
      </c>
    </row>
    <row r="25" spans="1:7">
      <c r="A25" s="193">
        <v>16</v>
      </c>
      <c r="B25" s="194" t="s">
        <v>1356</v>
      </c>
      <c r="C25" s="208" t="s">
        <v>1357</v>
      </c>
      <c r="D25" s="209" t="s">
        <v>208</v>
      </c>
      <c r="E25" s="197">
        <v>8</v>
      </c>
      <c r="F25" s="191">
        <v>0</v>
      </c>
      <c r="G25" s="198">
        <f t="shared" si="1"/>
        <v>0</v>
      </c>
    </row>
    <row r="26" spans="1:7">
      <c r="A26" s="193">
        <v>17</v>
      </c>
      <c r="B26" s="194" t="s">
        <v>1358</v>
      </c>
      <c r="C26" s="208" t="s">
        <v>1359</v>
      </c>
      <c r="D26" s="209" t="s">
        <v>208</v>
      </c>
      <c r="E26" s="197">
        <v>7</v>
      </c>
      <c r="F26" s="191">
        <v>0</v>
      </c>
      <c r="G26" s="198">
        <f t="shared" si="1"/>
        <v>0</v>
      </c>
    </row>
    <row r="27" spans="1:7">
      <c r="A27" s="193">
        <v>18</v>
      </c>
      <c r="B27" s="194" t="s">
        <v>1360</v>
      </c>
      <c r="C27" s="208" t="s">
        <v>1361</v>
      </c>
      <c r="D27" s="209" t="s">
        <v>208</v>
      </c>
      <c r="E27" s="197">
        <v>20</v>
      </c>
      <c r="F27" s="191">
        <v>0</v>
      </c>
      <c r="G27" s="198">
        <f t="shared" si="1"/>
        <v>0</v>
      </c>
    </row>
    <row r="28" spans="1:7">
      <c r="A28" s="193">
        <v>19</v>
      </c>
      <c r="B28" s="194" t="s">
        <v>1362</v>
      </c>
      <c r="C28" s="208" t="s">
        <v>1363</v>
      </c>
      <c r="D28" s="209" t="s">
        <v>208</v>
      </c>
      <c r="E28" s="197">
        <v>3</v>
      </c>
      <c r="F28" s="191">
        <v>0</v>
      </c>
      <c r="G28" s="198">
        <f t="shared" si="1"/>
        <v>0</v>
      </c>
    </row>
    <row r="29" spans="1:7">
      <c r="A29" s="193">
        <v>20</v>
      </c>
      <c r="B29" s="194" t="s">
        <v>1364</v>
      </c>
      <c r="C29" s="208" t="s">
        <v>1365</v>
      </c>
      <c r="D29" s="209" t="s">
        <v>149</v>
      </c>
      <c r="E29" s="197">
        <v>53.5</v>
      </c>
      <c r="F29" s="191">
        <v>0</v>
      </c>
      <c r="G29" s="198">
        <f t="shared" si="1"/>
        <v>0</v>
      </c>
    </row>
    <row r="30" spans="1:7">
      <c r="A30" s="193">
        <v>21</v>
      </c>
      <c r="B30" s="194" t="s">
        <v>1366</v>
      </c>
      <c r="C30" s="208" t="s">
        <v>1367</v>
      </c>
      <c r="D30" s="209" t="s">
        <v>149</v>
      </c>
      <c r="E30" s="197">
        <v>79.3</v>
      </c>
      <c r="F30" s="191">
        <v>0</v>
      </c>
      <c r="G30" s="198">
        <f t="shared" si="1"/>
        <v>0</v>
      </c>
    </row>
    <row r="31" spans="1:7">
      <c r="A31" s="193">
        <v>22</v>
      </c>
      <c r="B31" s="194" t="s">
        <v>1309</v>
      </c>
      <c r="C31" s="208" t="s">
        <v>1368</v>
      </c>
      <c r="D31" s="209" t="s">
        <v>149</v>
      </c>
      <c r="E31" s="197">
        <v>53</v>
      </c>
      <c r="F31" s="191">
        <v>0</v>
      </c>
      <c r="G31" s="198">
        <f t="shared" si="1"/>
        <v>0</v>
      </c>
    </row>
    <row r="32" spans="1:7">
      <c r="A32" s="193">
        <v>23</v>
      </c>
      <c r="B32" s="194" t="s">
        <v>1309</v>
      </c>
      <c r="C32" s="208" t="s">
        <v>1369</v>
      </c>
      <c r="D32" s="209" t="s">
        <v>1216</v>
      </c>
      <c r="E32" s="197">
        <v>13</v>
      </c>
      <c r="F32" s="191">
        <v>0</v>
      </c>
      <c r="G32" s="198">
        <f t="shared" si="1"/>
        <v>0</v>
      </c>
    </row>
    <row r="33" spans="1:8">
      <c r="A33" s="193">
        <v>24</v>
      </c>
      <c r="B33" s="194" t="s">
        <v>1370</v>
      </c>
      <c r="C33" s="208" t="s">
        <v>1371</v>
      </c>
      <c r="D33" s="209" t="s">
        <v>801</v>
      </c>
      <c r="E33" s="197">
        <v>1459.1327000000001</v>
      </c>
      <c r="F33" s="191">
        <v>0</v>
      </c>
      <c r="G33" s="198">
        <f t="shared" si="1"/>
        <v>0</v>
      </c>
    </row>
    <row r="34" spans="1:8">
      <c r="A34" s="193">
        <v>25</v>
      </c>
      <c r="B34" s="194" t="s">
        <v>1372</v>
      </c>
      <c r="C34" s="208" t="s">
        <v>1373</v>
      </c>
      <c r="D34" s="209" t="s">
        <v>1228</v>
      </c>
      <c r="E34" s="197">
        <v>10</v>
      </c>
      <c r="F34" s="191">
        <v>0</v>
      </c>
      <c r="G34" s="198">
        <f t="shared" si="1"/>
        <v>0</v>
      </c>
    </row>
    <row r="35" spans="1:8">
      <c r="A35" s="216">
        <v>26</v>
      </c>
      <c r="B35" s="217" t="s">
        <v>1259</v>
      </c>
      <c r="C35" s="218" t="s">
        <v>1260</v>
      </c>
      <c r="D35" s="219" t="s">
        <v>1228</v>
      </c>
      <c r="E35" s="220">
        <v>20</v>
      </c>
      <c r="F35" s="191">
        <v>0</v>
      </c>
      <c r="G35" s="192">
        <f t="shared" si="1"/>
        <v>0</v>
      </c>
    </row>
    <row r="36" spans="1:8">
      <c r="A36" s="203" t="s">
        <v>1195</v>
      </c>
      <c r="B36" s="204" t="s">
        <v>1374</v>
      </c>
      <c r="C36" s="205" t="s">
        <v>1375</v>
      </c>
      <c r="D36" s="206"/>
      <c r="E36" s="206"/>
      <c r="F36" s="206"/>
      <c r="G36" s="207">
        <f>SUM(G37:G46)</f>
        <v>0</v>
      </c>
      <c r="H36">
        <v>3</v>
      </c>
    </row>
    <row r="37" spans="1:8">
      <c r="A37" s="193">
        <v>27</v>
      </c>
      <c r="B37" s="194" t="s">
        <v>1311</v>
      </c>
      <c r="C37" s="208" t="s">
        <v>1376</v>
      </c>
      <c r="D37" s="209" t="s">
        <v>1216</v>
      </c>
      <c r="E37" s="197">
        <v>1</v>
      </c>
      <c r="F37" s="191">
        <v>0</v>
      </c>
      <c r="G37" s="198">
        <f t="shared" ref="G37:G46" si="2">PRODUCT(E37,F37)</f>
        <v>0</v>
      </c>
    </row>
    <row r="38" spans="1:8">
      <c r="A38" s="193">
        <v>28</v>
      </c>
      <c r="B38" s="194" t="s">
        <v>1377</v>
      </c>
      <c r="C38" s="208" t="s">
        <v>1378</v>
      </c>
      <c r="D38" s="209" t="s">
        <v>1216</v>
      </c>
      <c r="E38" s="197">
        <v>1</v>
      </c>
      <c r="F38" s="191">
        <v>0</v>
      </c>
      <c r="G38" s="198">
        <f t="shared" si="2"/>
        <v>0</v>
      </c>
    </row>
    <row r="39" spans="1:8">
      <c r="A39" s="193">
        <v>29</v>
      </c>
      <c r="B39" s="194" t="s">
        <v>1377</v>
      </c>
      <c r="C39" s="208" t="s">
        <v>1379</v>
      </c>
      <c r="D39" s="209" t="s">
        <v>1216</v>
      </c>
      <c r="E39" s="197">
        <v>1</v>
      </c>
      <c r="F39" s="191">
        <v>0</v>
      </c>
      <c r="G39" s="198">
        <f t="shared" si="2"/>
        <v>0</v>
      </c>
    </row>
    <row r="40" spans="1:8">
      <c r="A40" s="193">
        <v>30</v>
      </c>
      <c r="B40" s="194" t="s">
        <v>1309</v>
      </c>
      <c r="C40" s="208" t="s">
        <v>1380</v>
      </c>
      <c r="D40" s="209" t="s">
        <v>1216</v>
      </c>
      <c r="E40" s="197">
        <v>1</v>
      </c>
      <c r="F40" s="191">
        <v>0</v>
      </c>
      <c r="G40" s="198">
        <f t="shared" si="2"/>
        <v>0</v>
      </c>
    </row>
    <row r="41" spans="1:8">
      <c r="A41" s="193">
        <v>31</v>
      </c>
      <c r="B41" s="194" t="s">
        <v>1309</v>
      </c>
      <c r="C41" s="208" t="s">
        <v>1381</v>
      </c>
      <c r="D41" s="209" t="s">
        <v>1216</v>
      </c>
      <c r="E41" s="197">
        <v>1</v>
      </c>
      <c r="F41" s="191">
        <v>0</v>
      </c>
      <c r="G41" s="198">
        <f t="shared" si="2"/>
        <v>0</v>
      </c>
    </row>
    <row r="42" spans="1:8">
      <c r="A42" s="193">
        <v>32</v>
      </c>
      <c r="B42" s="194" t="s">
        <v>1309</v>
      </c>
      <c r="C42" s="208" t="s">
        <v>1382</v>
      </c>
      <c r="D42" s="209" t="s">
        <v>1216</v>
      </c>
      <c r="E42" s="197">
        <v>1</v>
      </c>
      <c r="F42" s="191">
        <v>0</v>
      </c>
      <c r="G42" s="198">
        <f t="shared" si="2"/>
        <v>0</v>
      </c>
    </row>
    <row r="43" spans="1:8">
      <c r="A43" s="193">
        <v>33</v>
      </c>
      <c r="B43" s="194" t="s">
        <v>1309</v>
      </c>
      <c r="C43" s="208" t="s">
        <v>1383</v>
      </c>
      <c r="D43" s="209" t="s">
        <v>687</v>
      </c>
      <c r="E43" s="197">
        <v>1</v>
      </c>
      <c r="F43" s="191">
        <v>0</v>
      </c>
      <c r="G43" s="198">
        <f t="shared" si="2"/>
        <v>0</v>
      </c>
    </row>
    <row r="44" spans="1:8">
      <c r="A44" s="193">
        <v>34</v>
      </c>
      <c r="B44" s="194" t="s">
        <v>1309</v>
      </c>
      <c r="C44" s="208" t="s">
        <v>1384</v>
      </c>
      <c r="D44" s="209" t="s">
        <v>687</v>
      </c>
      <c r="E44" s="197">
        <v>1</v>
      </c>
      <c r="F44" s="191">
        <v>0</v>
      </c>
      <c r="G44" s="198">
        <f t="shared" si="2"/>
        <v>0</v>
      </c>
    </row>
    <row r="45" spans="1:8">
      <c r="A45" s="193">
        <v>35</v>
      </c>
      <c r="B45" s="194" t="s">
        <v>1309</v>
      </c>
      <c r="C45" s="208" t="s">
        <v>1385</v>
      </c>
      <c r="D45" s="209" t="s">
        <v>1216</v>
      </c>
      <c r="E45" s="197">
        <v>1</v>
      </c>
      <c r="F45" s="191">
        <v>0</v>
      </c>
      <c r="G45" s="198">
        <f t="shared" si="2"/>
        <v>0</v>
      </c>
    </row>
    <row r="46" spans="1:8">
      <c r="A46" s="216">
        <v>36</v>
      </c>
      <c r="B46" s="217" t="s">
        <v>1386</v>
      </c>
      <c r="C46" s="218" t="s">
        <v>1387</v>
      </c>
      <c r="D46" s="219" t="s">
        <v>1216</v>
      </c>
      <c r="E46" s="220">
        <v>1</v>
      </c>
      <c r="F46" s="191">
        <v>0</v>
      </c>
      <c r="G46" s="192">
        <f t="shared" si="2"/>
        <v>0</v>
      </c>
    </row>
    <row r="47" spans="1:8">
      <c r="A47" s="203" t="s">
        <v>1195</v>
      </c>
      <c r="B47" s="204" t="s">
        <v>1388</v>
      </c>
      <c r="C47" s="205" t="s">
        <v>1389</v>
      </c>
      <c r="D47" s="206"/>
      <c r="E47" s="206"/>
      <c r="F47" s="206"/>
      <c r="G47" s="207">
        <f>SUM(G48:G64)</f>
        <v>0</v>
      </c>
      <c r="H47">
        <v>4</v>
      </c>
    </row>
    <row r="48" spans="1:8">
      <c r="A48" s="193">
        <v>37</v>
      </c>
      <c r="B48" s="194" t="s">
        <v>1390</v>
      </c>
      <c r="C48" s="208" t="s">
        <v>1391</v>
      </c>
      <c r="D48" s="209" t="s">
        <v>149</v>
      </c>
      <c r="E48" s="197">
        <v>70.2</v>
      </c>
      <c r="F48" s="191">
        <v>0</v>
      </c>
      <c r="G48" s="198">
        <f t="shared" ref="G48:G64" si="3">PRODUCT(E48,F48)</f>
        <v>0</v>
      </c>
    </row>
    <row r="49" spans="1:7">
      <c r="A49" s="193">
        <v>38</v>
      </c>
      <c r="B49" s="194" t="s">
        <v>1392</v>
      </c>
      <c r="C49" s="208" t="s">
        <v>1393</v>
      </c>
      <c r="D49" s="209" t="s">
        <v>149</v>
      </c>
      <c r="E49" s="197">
        <v>15</v>
      </c>
      <c r="F49" s="191">
        <v>0</v>
      </c>
      <c r="G49" s="198">
        <f t="shared" si="3"/>
        <v>0</v>
      </c>
    </row>
    <row r="50" spans="1:7">
      <c r="A50" s="193">
        <v>39</v>
      </c>
      <c r="B50" s="194" t="s">
        <v>1394</v>
      </c>
      <c r="C50" s="208" t="s">
        <v>1395</v>
      </c>
      <c r="D50" s="209" t="s">
        <v>149</v>
      </c>
      <c r="E50" s="197">
        <v>42</v>
      </c>
      <c r="F50" s="191">
        <v>0</v>
      </c>
      <c r="G50" s="198">
        <f t="shared" si="3"/>
        <v>0</v>
      </c>
    </row>
    <row r="51" spans="1:7">
      <c r="A51" s="193">
        <v>40</v>
      </c>
      <c r="B51" s="194" t="s">
        <v>1396</v>
      </c>
      <c r="C51" s="208" t="s">
        <v>1397</v>
      </c>
      <c r="D51" s="209" t="s">
        <v>149</v>
      </c>
      <c r="E51" s="197">
        <v>4.8</v>
      </c>
      <c r="F51" s="191">
        <v>0</v>
      </c>
      <c r="G51" s="198">
        <f t="shared" si="3"/>
        <v>0</v>
      </c>
    </row>
    <row r="52" spans="1:7">
      <c r="A52" s="193">
        <v>41</v>
      </c>
      <c r="B52" s="194" t="s">
        <v>1398</v>
      </c>
      <c r="C52" s="208" t="s">
        <v>1399</v>
      </c>
      <c r="D52" s="209" t="s">
        <v>149</v>
      </c>
      <c r="E52" s="197">
        <v>137.63999999999999</v>
      </c>
      <c r="F52" s="191">
        <v>0</v>
      </c>
      <c r="G52" s="198">
        <f t="shared" si="3"/>
        <v>0</v>
      </c>
    </row>
    <row r="53" spans="1:7">
      <c r="A53" s="193">
        <v>42</v>
      </c>
      <c r="B53" s="194" t="s">
        <v>1400</v>
      </c>
      <c r="C53" s="208" t="s">
        <v>1401</v>
      </c>
      <c r="D53" s="209" t="s">
        <v>149</v>
      </c>
      <c r="E53" s="197">
        <v>22.8</v>
      </c>
      <c r="F53" s="191">
        <v>0</v>
      </c>
      <c r="G53" s="198">
        <f t="shared" si="3"/>
        <v>0</v>
      </c>
    </row>
    <row r="54" spans="1:7">
      <c r="A54" s="193">
        <v>43</v>
      </c>
      <c r="B54" s="194" t="s">
        <v>1402</v>
      </c>
      <c r="C54" s="208" t="s">
        <v>1403</v>
      </c>
      <c r="D54" s="209" t="s">
        <v>149</v>
      </c>
      <c r="E54" s="197">
        <v>12.6</v>
      </c>
      <c r="F54" s="191">
        <v>0</v>
      </c>
      <c r="G54" s="198">
        <f t="shared" si="3"/>
        <v>0</v>
      </c>
    </row>
    <row r="55" spans="1:7">
      <c r="A55" s="193">
        <v>44</v>
      </c>
      <c r="B55" s="194" t="s">
        <v>1404</v>
      </c>
      <c r="C55" s="208" t="s">
        <v>1405</v>
      </c>
      <c r="D55" s="209" t="s">
        <v>1233</v>
      </c>
      <c r="E55" s="197">
        <v>1</v>
      </c>
      <c r="F55" s="191">
        <v>0</v>
      </c>
      <c r="G55" s="198">
        <f t="shared" si="3"/>
        <v>0</v>
      </c>
    </row>
    <row r="56" spans="1:7">
      <c r="A56" s="193">
        <v>45</v>
      </c>
      <c r="B56" s="194" t="s">
        <v>1406</v>
      </c>
      <c r="C56" s="208" t="s">
        <v>1407</v>
      </c>
      <c r="D56" s="209" t="s">
        <v>1233</v>
      </c>
      <c r="E56" s="197">
        <v>2</v>
      </c>
      <c r="F56" s="191">
        <v>0</v>
      </c>
      <c r="G56" s="198">
        <f t="shared" si="3"/>
        <v>0</v>
      </c>
    </row>
    <row r="57" spans="1:7">
      <c r="A57" s="193">
        <v>46</v>
      </c>
      <c r="B57" s="194" t="s">
        <v>1408</v>
      </c>
      <c r="C57" s="208" t="s">
        <v>1409</v>
      </c>
      <c r="D57" s="209" t="s">
        <v>1233</v>
      </c>
      <c r="E57" s="197">
        <v>1</v>
      </c>
      <c r="F57" s="191">
        <v>0</v>
      </c>
      <c r="G57" s="198">
        <f t="shared" si="3"/>
        <v>0</v>
      </c>
    </row>
    <row r="58" spans="1:7">
      <c r="A58" s="193">
        <v>47</v>
      </c>
      <c r="B58" s="194" t="s">
        <v>1410</v>
      </c>
      <c r="C58" s="208" t="s">
        <v>1411</v>
      </c>
      <c r="D58" s="209" t="s">
        <v>208</v>
      </c>
      <c r="E58" s="197">
        <v>32</v>
      </c>
      <c r="F58" s="191">
        <v>0</v>
      </c>
      <c r="G58" s="198">
        <f t="shared" si="3"/>
        <v>0</v>
      </c>
    </row>
    <row r="59" spans="1:7">
      <c r="A59" s="193">
        <v>48</v>
      </c>
      <c r="B59" s="194" t="s">
        <v>1412</v>
      </c>
      <c r="C59" s="208" t="s">
        <v>1413</v>
      </c>
      <c r="D59" s="209" t="s">
        <v>208</v>
      </c>
      <c r="E59" s="197">
        <v>2</v>
      </c>
      <c r="F59" s="191">
        <v>0</v>
      </c>
      <c r="G59" s="198">
        <f t="shared" si="3"/>
        <v>0</v>
      </c>
    </row>
    <row r="60" spans="1:7">
      <c r="A60" s="193">
        <v>49</v>
      </c>
      <c r="B60" s="194" t="s">
        <v>1414</v>
      </c>
      <c r="C60" s="208" t="s">
        <v>1415</v>
      </c>
      <c r="D60" s="209" t="s">
        <v>149</v>
      </c>
      <c r="E60" s="197">
        <v>300.2</v>
      </c>
      <c r="F60" s="191">
        <v>0</v>
      </c>
      <c r="G60" s="198">
        <f t="shared" si="3"/>
        <v>0</v>
      </c>
    </row>
    <row r="61" spans="1:7">
      <c r="A61" s="193">
        <v>50</v>
      </c>
      <c r="B61" s="194" t="s">
        <v>1416</v>
      </c>
      <c r="C61" s="208" t="s">
        <v>1417</v>
      </c>
      <c r="D61" s="209" t="s">
        <v>149</v>
      </c>
      <c r="E61" s="197">
        <v>5</v>
      </c>
      <c r="F61" s="191">
        <v>0</v>
      </c>
      <c r="G61" s="198">
        <f t="shared" si="3"/>
        <v>0</v>
      </c>
    </row>
    <row r="62" spans="1:7">
      <c r="A62" s="193">
        <v>51</v>
      </c>
      <c r="B62" s="194" t="s">
        <v>1418</v>
      </c>
      <c r="C62" s="208" t="s">
        <v>1419</v>
      </c>
      <c r="D62" s="209" t="s">
        <v>149</v>
      </c>
      <c r="E62" s="197">
        <v>305</v>
      </c>
      <c r="F62" s="191">
        <v>0</v>
      </c>
      <c r="G62" s="198">
        <f t="shared" si="3"/>
        <v>0</v>
      </c>
    </row>
    <row r="63" spans="1:7">
      <c r="A63" s="216">
        <v>52</v>
      </c>
      <c r="B63" s="217" t="s">
        <v>1420</v>
      </c>
      <c r="C63" s="218" t="s">
        <v>1421</v>
      </c>
      <c r="D63" s="219" t="s">
        <v>801</v>
      </c>
      <c r="E63" s="220">
        <v>979.06659999999999</v>
      </c>
      <c r="F63" s="191">
        <v>0</v>
      </c>
      <c r="G63" s="198">
        <f t="shared" si="3"/>
        <v>0</v>
      </c>
    </row>
    <row r="64" spans="1:7">
      <c r="A64" s="216">
        <v>53</v>
      </c>
      <c r="B64" s="217" t="s">
        <v>1259</v>
      </c>
      <c r="C64" s="218" t="s">
        <v>1260</v>
      </c>
      <c r="D64" s="219" t="s">
        <v>1228</v>
      </c>
      <c r="E64" s="220">
        <v>20</v>
      </c>
      <c r="F64" s="191">
        <v>0</v>
      </c>
      <c r="G64" s="192">
        <f t="shared" si="3"/>
        <v>0</v>
      </c>
    </row>
    <row r="65" spans="1:8">
      <c r="A65" s="203" t="s">
        <v>1195</v>
      </c>
      <c r="B65" s="204" t="s">
        <v>1422</v>
      </c>
      <c r="C65" s="205" t="s">
        <v>1423</v>
      </c>
      <c r="D65" s="240"/>
      <c r="E65" s="241"/>
      <c r="F65" s="241"/>
      <c r="G65" s="242">
        <f>SUM(G66)</f>
        <v>0</v>
      </c>
      <c r="H65">
        <v>5</v>
      </c>
    </row>
    <row r="66" spans="1:8">
      <c r="A66" s="193">
        <v>54</v>
      </c>
      <c r="B66" s="194" t="s">
        <v>1309</v>
      </c>
      <c r="C66" s="208" t="s">
        <v>1424</v>
      </c>
      <c r="D66" s="209" t="s">
        <v>149</v>
      </c>
      <c r="E66" s="197">
        <v>10</v>
      </c>
      <c r="F66" s="191">
        <v>0</v>
      </c>
      <c r="G66" s="198">
        <f>PRODUCT(E66,F66)</f>
        <v>0</v>
      </c>
    </row>
    <row r="67" spans="1:8">
      <c r="A67" s="203" t="s">
        <v>1195</v>
      </c>
      <c r="B67" s="204" t="s">
        <v>1425</v>
      </c>
      <c r="C67" s="205" t="s">
        <v>1426</v>
      </c>
      <c r="D67" s="206"/>
      <c r="E67" s="206"/>
      <c r="F67" s="206"/>
      <c r="G67" s="207">
        <f>SUM(G68:G83)</f>
        <v>0</v>
      </c>
      <c r="H67">
        <v>6</v>
      </c>
    </row>
    <row r="68" spans="1:8">
      <c r="A68" s="193">
        <v>55</v>
      </c>
      <c r="B68" s="194" t="s">
        <v>1427</v>
      </c>
      <c r="C68" s="208" t="s">
        <v>1428</v>
      </c>
      <c r="D68" s="209" t="s">
        <v>208</v>
      </c>
      <c r="E68" s="197">
        <v>2</v>
      </c>
      <c r="F68" s="191">
        <v>0</v>
      </c>
      <c r="G68" s="198">
        <f t="shared" ref="G68:G83" si="4">PRODUCT(E68,F68)</f>
        <v>0</v>
      </c>
    </row>
    <row r="69" spans="1:8">
      <c r="A69" s="193">
        <v>56</v>
      </c>
      <c r="B69" s="194" t="s">
        <v>1429</v>
      </c>
      <c r="C69" s="208" t="s">
        <v>1430</v>
      </c>
      <c r="D69" s="209" t="s">
        <v>208</v>
      </c>
      <c r="E69" s="197">
        <v>1</v>
      </c>
      <c r="F69" s="191">
        <v>0</v>
      </c>
      <c r="G69" s="198">
        <f t="shared" si="4"/>
        <v>0</v>
      </c>
    </row>
    <row r="70" spans="1:8">
      <c r="A70" s="193">
        <v>57</v>
      </c>
      <c r="B70" s="194" t="s">
        <v>1431</v>
      </c>
      <c r="C70" s="208" t="s">
        <v>1432</v>
      </c>
      <c r="D70" s="209" t="s">
        <v>208</v>
      </c>
      <c r="E70" s="197">
        <v>1</v>
      </c>
      <c r="F70" s="191">
        <v>0</v>
      </c>
      <c r="G70" s="198">
        <f t="shared" si="4"/>
        <v>0</v>
      </c>
    </row>
    <row r="71" spans="1:8">
      <c r="A71" s="193">
        <v>58</v>
      </c>
      <c r="B71" s="194" t="s">
        <v>1433</v>
      </c>
      <c r="C71" s="208" t="s">
        <v>1434</v>
      </c>
      <c r="D71" s="209" t="s">
        <v>208</v>
      </c>
      <c r="E71" s="197">
        <v>1</v>
      </c>
      <c r="F71" s="191">
        <v>0</v>
      </c>
      <c r="G71" s="198">
        <f t="shared" si="4"/>
        <v>0</v>
      </c>
    </row>
    <row r="72" spans="1:8">
      <c r="A72" s="193">
        <v>59</v>
      </c>
      <c r="B72" s="194" t="s">
        <v>1435</v>
      </c>
      <c r="C72" s="208" t="s">
        <v>1436</v>
      </c>
      <c r="D72" s="209" t="s">
        <v>208</v>
      </c>
      <c r="E72" s="197">
        <v>1</v>
      </c>
      <c r="F72" s="191">
        <v>0</v>
      </c>
      <c r="G72" s="198">
        <f t="shared" si="4"/>
        <v>0</v>
      </c>
    </row>
    <row r="73" spans="1:8">
      <c r="A73" s="193">
        <v>60</v>
      </c>
      <c r="B73" s="194" t="s">
        <v>1437</v>
      </c>
      <c r="C73" s="208" t="s">
        <v>1438</v>
      </c>
      <c r="D73" s="209" t="s">
        <v>208</v>
      </c>
      <c r="E73" s="197">
        <v>3</v>
      </c>
      <c r="F73" s="191">
        <v>0</v>
      </c>
      <c r="G73" s="198">
        <f t="shared" si="4"/>
        <v>0</v>
      </c>
    </row>
    <row r="74" spans="1:8">
      <c r="A74" s="193">
        <v>61</v>
      </c>
      <c r="B74" s="194" t="s">
        <v>1439</v>
      </c>
      <c r="C74" s="208" t="s">
        <v>1440</v>
      </c>
      <c r="D74" s="209" t="s">
        <v>208</v>
      </c>
      <c r="E74" s="197">
        <v>1</v>
      </c>
      <c r="F74" s="191">
        <v>0</v>
      </c>
      <c r="G74" s="198">
        <f t="shared" si="4"/>
        <v>0</v>
      </c>
    </row>
    <row r="75" spans="1:8">
      <c r="A75" s="193">
        <v>62</v>
      </c>
      <c r="B75" s="194" t="s">
        <v>1441</v>
      </c>
      <c r="C75" s="208" t="s">
        <v>1442</v>
      </c>
      <c r="D75" s="209" t="s">
        <v>208</v>
      </c>
      <c r="E75" s="197">
        <v>2</v>
      </c>
      <c r="F75" s="191">
        <v>0</v>
      </c>
      <c r="G75" s="198">
        <f t="shared" si="4"/>
        <v>0</v>
      </c>
    </row>
    <row r="76" spans="1:8">
      <c r="A76" s="193">
        <v>63</v>
      </c>
      <c r="B76" s="194" t="s">
        <v>1443</v>
      </c>
      <c r="C76" s="208" t="s">
        <v>1444</v>
      </c>
      <c r="D76" s="209" t="s">
        <v>208</v>
      </c>
      <c r="E76" s="197">
        <v>1</v>
      </c>
      <c r="F76" s="191">
        <v>0</v>
      </c>
      <c r="G76" s="198">
        <f t="shared" si="4"/>
        <v>0</v>
      </c>
    </row>
    <row r="77" spans="1:8">
      <c r="A77" s="193">
        <v>64</v>
      </c>
      <c r="B77" s="194" t="s">
        <v>1265</v>
      </c>
      <c r="C77" s="208" t="s">
        <v>1266</v>
      </c>
      <c r="D77" s="209" t="s">
        <v>208</v>
      </c>
      <c r="E77" s="197">
        <v>1</v>
      </c>
      <c r="F77" s="191">
        <v>0</v>
      </c>
      <c r="G77" s="198">
        <f t="shared" si="4"/>
        <v>0</v>
      </c>
    </row>
    <row r="78" spans="1:8">
      <c r="A78" s="193">
        <v>65</v>
      </c>
      <c r="B78" s="194" t="s">
        <v>1445</v>
      </c>
      <c r="C78" s="208" t="s">
        <v>1446</v>
      </c>
      <c r="D78" s="209" t="s">
        <v>208</v>
      </c>
      <c r="E78" s="197">
        <v>1</v>
      </c>
      <c r="F78" s="191">
        <v>0</v>
      </c>
      <c r="G78" s="198">
        <f t="shared" si="4"/>
        <v>0</v>
      </c>
    </row>
    <row r="79" spans="1:8">
      <c r="A79" s="193">
        <v>66</v>
      </c>
      <c r="B79" s="194" t="s">
        <v>1309</v>
      </c>
      <c r="C79" s="208" t="s">
        <v>1447</v>
      </c>
      <c r="D79" s="209" t="s">
        <v>1216</v>
      </c>
      <c r="E79" s="197">
        <v>1</v>
      </c>
      <c r="F79" s="191">
        <v>0</v>
      </c>
      <c r="G79" s="198">
        <f t="shared" si="4"/>
        <v>0</v>
      </c>
    </row>
    <row r="80" spans="1:8">
      <c r="A80" s="193">
        <v>67</v>
      </c>
      <c r="B80" s="194" t="s">
        <v>1309</v>
      </c>
      <c r="C80" s="208" t="s">
        <v>1448</v>
      </c>
      <c r="D80" s="209" t="s">
        <v>687</v>
      </c>
      <c r="E80" s="197">
        <v>2</v>
      </c>
      <c r="F80" s="191">
        <v>0</v>
      </c>
      <c r="G80" s="198">
        <f t="shared" si="4"/>
        <v>0</v>
      </c>
    </row>
    <row r="81" spans="1:8">
      <c r="A81" s="193">
        <v>68</v>
      </c>
      <c r="B81" s="194" t="s">
        <v>1309</v>
      </c>
      <c r="C81" s="208" t="s">
        <v>1449</v>
      </c>
      <c r="D81" s="209" t="s">
        <v>687</v>
      </c>
      <c r="E81" s="197">
        <v>1</v>
      </c>
      <c r="F81" s="191">
        <v>0</v>
      </c>
      <c r="G81" s="198">
        <f t="shared" si="4"/>
        <v>0</v>
      </c>
    </row>
    <row r="82" spans="1:8">
      <c r="A82" s="193">
        <v>69</v>
      </c>
      <c r="B82" s="194" t="s">
        <v>1309</v>
      </c>
      <c r="C82" s="208" t="s">
        <v>1450</v>
      </c>
      <c r="D82" s="209" t="s">
        <v>687</v>
      </c>
      <c r="E82" s="197">
        <v>1</v>
      </c>
      <c r="F82" s="191">
        <v>0</v>
      </c>
      <c r="G82" s="198">
        <f t="shared" si="4"/>
        <v>0</v>
      </c>
    </row>
    <row r="83" spans="1:8">
      <c r="A83" s="193">
        <v>70</v>
      </c>
      <c r="B83" s="194" t="s">
        <v>1451</v>
      </c>
      <c r="C83" s="208" t="s">
        <v>1452</v>
      </c>
      <c r="D83" s="209" t="s">
        <v>801</v>
      </c>
      <c r="E83" s="197">
        <v>399.14</v>
      </c>
      <c r="F83" s="191">
        <v>0</v>
      </c>
      <c r="G83" s="198">
        <f t="shared" si="4"/>
        <v>0</v>
      </c>
    </row>
    <row r="84" spans="1:8">
      <c r="A84" s="203" t="s">
        <v>1195</v>
      </c>
      <c r="B84" s="204" t="s">
        <v>1453</v>
      </c>
      <c r="C84" s="205" t="s">
        <v>1454</v>
      </c>
      <c r="D84" s="206"/>
      <c r="E84" s="206"/>
      <c r="F84" s="206"/>
      <c r="G84" s="207">
        <f>SUM(G85:G144)</f>
        <v>0</v>
      </c>
      <c r="H84">
        <v>7</v>
      </c>
    </row>
    <row r="85" spans="1:8">
      <c r="A85" s="193">
        <v>71</v>
      </c>
      <c r="B85" s="194" t="s">
        <v>1455</v>
      </c>
      <c r="C85" s="208" t="s">
        <v>1456</v>
      </c>
      <c r="D85" s="209" t="s">
        <v>1233</v>
      </c>
      <c r="E85" s="197">
        <v>5</v>
      </c>
      <c r="F85" s="191">
        <v>0</v>
      </c>
      <c r="G85" s="198">
        <f t="shared" ref="G85:G116" si="5">PRODUCT(E85,F85)</f>
        <v>0</v>
      </c>
    </row>
    <row r="86" spans="1:8">
      <c r="A86" s="193">
        <v>72</v>
      </c>
      <c r="B86" s="194" t="s">
        <v>1457</v>
      </c>
      <c r="C86" s="208" t="s">
        <v>1458</v>
      </c>
      <c r="D86" s="209" t="s">
        <v>1233</v>
      </c>
      <c r="E86" s="197">
        <v>5</v>
      </c>
      <c r="F86" s="191">
        <v>0</v>
      </c>
      <c r="G86" s="198">
        <f t="shared" si="5"/>
        <v>0</v>
      </c>
    </row>
    <row r="87" spans="1:8">
      <c r="A87" s="193">
        <v>73</v>
      </c>
      <c r="B87" s="194" t="s">
        <v>1459</v>
      </c>
      <c r="C87" s="208" t="s">
        <v>1460</v>
      </c>
      <c r="D87" s="209" t="s">
        <v>1233</v>
      </c>
      <c r="E87" s="197">
        <v>2</v>
      </c>
      <c r="F87" s="191">
        <v>0</v>
      </c>
      <c r="G87" s="198">
        <f t="shared" si="5"/>
        <v>0</v>
      </c>
    </row>
    <row r="88" spans="1:8">
      <c r="A88" s="193">
        <v>74</v>
      </c>
      <c r="B88" s="194" t="s">
        <v>1461</v>
      </c>
      <c r="C88" s="208" t="s">
        <v>1462</v>
      </c>
      <c r="D88" s="209" t="s">
        <v>1233</v>
      </c>
      <c r="E88" s="197">
        <v>6</v>
      </c>
      <c r="F88" s="191">
        <v>0</v>
      </c>
      <c r="G88" s="198">
        <f t="shared" si="5"/>
        <v>0</v>
      </c>
    </row>
    <row r="89" spans="1:8">
      <c r="A89" s="193">
        <v>75</v>
      </c>
      <c r="B89" s="194" t="s">
        <v>1463</v>
      </c>
      <c r="C89" s="208" t="s">
        <v>1464</v>
      </c>
      <c r="D89" s="209" t="s">
        <v>1233</v>
      </c>
      <c r="E89" s="197">
        <v>11</v>
      </c>
      <c r="F89" s="191">
        <v>0</v>
      </c>
      <c r="G89" s="198">
        <f t="shared" si="5"/>
        <v>0</v>
      </c>
    </row>
    <row r="90" spans="1:8">
      <c r="A90" s="193">
        <v>76</v>
      </c>
      <c r="B90" s="194" t="s">
        <v>1465</v>
      </c>
      <c r="C90" s="208" t="s">
        <v>1466</v>
      </c>
      <c r="D90" s="209" t="s">
        <v>1233</v>
      </c>
      <c r="E90" s="197">
        <v>3</v>
      </c>
      <c r="F90" s="191">
        <v>0</v>
      </c>
      <c r="G90" s="198">
        <f t="shared" si="5"/>
        <v>0</v>
      </c>
    </row>
    <row r="91" spans="1:8">
      <c r="A91" s="193">
        <v>77</v>
      </c>
      <c r="B91" s="194" t="s">
        <v>1467</v>
      </c>
      <c r="C91" s="208" t="s">
        <v>1468</v>
      </c>
      <c r="D91" s="209" t="s">
        <v>1233</v>
      </c>
      <c r="E91" s="197">
        <v>18</v>
      </c>
      <c r="F91" s="191">
        <v>0</v>
      </c>
      <c r="G91" s="198">
        <f t="shared" si="5"/>
        <v>0</v>
      </c>
    </row>
    <row r="92" spans="1:8">
      <c r="A92" s="193">
        <v>78</v>
      </c>
      <c r="B92" s="194" t="s">
        <v>1469</v>
      </c>
      <c r="C92" s="208" t="s">
        <v>1470</v>
      </c>
      <c r="D92" s="209" t="s">
        <v>1233</v>
      </c>
      <c r="E92" s="197">
        <v>18</v>
      </c>
      <c r="F92" s="191">
        <v>0</v>
      </c>
      <c r="G92" s="198">
        <f t="shared" si="5"/>
        <v>0</v>
      </c>
    </row>
    <row r="93" spans="1:8">
      <c r="A93" s="193">
        <v>79</v>
      </c>
      <c r="B93" s="194" t="s">
        <v>1471</v>
      </c>
      <c r="C93" s="208" t="s">
        <v>1472</v>
      </c>
      <c r="D93" s="209" t="s">
        <v>208</v>
      </c>
      <c r="E93" s="197">
        <v>1</v>
      </c>
      <c r="F93" s="191">
        <v>0</v>
      </c>
      <c r="G93" s="198">
        <f t="shared" si="5"/>
        <v>0</v>
      </c>
    </row>
    <row r="94" spans="1:8">
      <c r="A94" s="193">
        <v>80</v>
      </c>
      <c r="B94" s="194" t="s">
        <v>1473</v>
      </c>
      <c r="C94" s="208" t="s">
        <v>1474</v>
      </c>
      <c r="D94" s="209" t="s">
        <v>208</v>
      </c>
      <c r="E94" s="197">
        <v>9</v>
      </c>
      <c r="F94" s="191">
        <v>0</v>
      </c>
      <c r="G94" s="198">
        <f t="shared" si="5"/>
        <v>0</v>
      </c>
    </row>
    <row r="95" spans="1:8">
      <c r="A95" s="193">
        <v>81</v>
      </c>
      <c r="B95" s="194" t="s">
        <v>1475</v>
      </c>
      <c r="C95" s="208" t="s">
        <v>1476</v>
      </c>
      <c r="D95" s="209" t="s">
        <v>208</v>
      </c>
      <c r="E95" s="197">
        <v>2</v>
      </c>
      <c r="F95" s="191">
        <v>0</v>
      </c>
      <c r="G95" s="198">
        <f t="shared" si="5"/>
        <v>0</v>
      </c>
    </row>
    <row r="96" spans="1:8">
      <c r="A96" s="193">
        <v>82</v>
      </c>
      <c r="B96" s="194" t="s">
        <v>1477</v>
      </c>
      <c r="C96" s="208" t="s">
        <v>1478</v>
      </c>
      <c r="D96" s="209" t="s">
        <v>208</v>
      </c>
      <c r="E96" s="197">
        <v>2</v>
      </c>
      <c r="F96" s="191">
        <v>0</v>
      </c>
      <c r="G96" s="198">
        <f t="shared" si="5"/>
        <v>0</v>
      </c>
    </row>
    <row r="97" spans="1:7">
      <c r="A97" s="193">
        <v>83</v>
      </c>
      <c r="B97" s="194" t="s">
        <v>1479</v>
      </c>
      <c r="C97" s="208" t="s">
        <v>1480</v>
      </c>
      <c r="D97" s="209" t="s">
        <v>208</v>
      </c>
      <c r="E97" s="197">
        <v>10</v>
      </c>
      <c r="F97" s="191">
        <v>0</v>
      </c>
      <c r="G97" s="198">
        <f t="shared" si="5"/>
        <v>0</v>
      </c>
    </row>
    <row r="98" spans="1:7">
      <c r="A98" s="193">
        <v>84</v>
      </c>
      <c r="B98" s="194" t="s">
        <v>1481</v>
      </c>
      <c r="C98" s="208" t="s">
        <v>1482</v>
      </c>
      <c r="D98" s="209" t="s">
        <v>1233</v>
      </c>
      <c r="E98" s="197">
        <v>4</v>
      </c>
      <c r="F98" s="191">
        <v>0</v>
      </c>
      <c r="G98" s="198">
        <f t="shared" si="5"/>
        <v>0</v>
      </c>
    </row>
    <row r="99" spans="1:7">
      <c r="A99" s="193">
        <v>85</v>
      </c>
      <c r="B99" s="194" t="s">
        <v>1483</v>
      </c>
      <c r="C99" s="208" t="s">
        <v>1484</v>
      </c>
      <c r="D99" s="209" t="s">
        <v>1233</v>
      </c>
      <c r="E99" s="197">
        <v>2</v>
      </c>
      <c r="F99" s="191">
        <v>0</v>
      </c>
      <c r="G99" s="198">
        <f t="shared" si="5"/>
        <v>0</v>
      </c>
    </row>
    <row r="100" spans="1:7">
      <c r="A100" s="193">
        <v>86</v>
      </c>
      <c r="B100" s="194" t="s">
        <v>1485</v>
      </c>
      <c r="C100" s="208" t="s">
        <v>1486</v>
      </c>
      <c r="D100" s="209" t="s">
        <v>1233</v>
      </c>
      <c r="E100" s="197">
        <v>3</v>
      </c>
      <c r="F100" s="191">
        <v>0</v>
      </c>
      <c r="G100" s="198">
        <f t="shared" si="5"/>
        <v>0</v>
      </c>
    </row>
    <row r="101" spans="1:7">
      <c r="A101" s="193">
        <v>87</v>
      </c>
      <c r="B101" s="194" t="s">
        <v>1487</v>
      </c>
      <c r="C101" s="208" t="s">
        <v>1488</v>
      </c>
      <c r="D101" s="209" t="s">
        <v>1233</v>
      </c>
      <c r="E101" s="197">
        <v>2</v>
      </c>
      <c r="F101" s="191">
        <v>0</v>
      </c>
      <c r="G101" s="198">
        <f t="shared" si="5"/>
        <v>0</v>
      </c>
    </row>
    <row r="102" spans="1:7">
      <c r="A102" s="193">
        <v>88</v>
      </c>
      <c r="B102" s="194" t="s">
        <v>1489</v>
      </c>
      <c r="C102" s="208" t="s">
        <v>1490</v>
      </c>
      <c r="D102" s="209" t="s">
        <v>1233</v>
      </c>
      <c r="E102" s="197">
        <v>2</v>
      </c>
      <c r="F102" s="191">
        <v>0</v>
      </c>
      <c r="G102" s="198">
        <f t="shared" si="5"/>
        <v>0</v>
      </c>
    </row>
    <row r="103" spans="1:7">
      <c r="A103" s="193">
        <v>89</v>
      </c>
      <c r="B103" s="194" t="s">
        <v>92</v>
      </c>
      <c r="C103" s="208" t="s">
        <v>1491</v>
      </c>
      <c r="D103" s="209" t="s">
        <v>687</v>
      </c>
      <c r="E103" s="197">
        <v>2</v>
      </c>
      <c r="F103" s="191">
        <v>0</v>
      </c>
      <c r="G103" s="198">
        <f t="shared" si="5"/>
        <v>0</v>
      </c>
    </row>
    <row r="104" spans="1:7">
      <c r="A104" s="193">
        <v>90</v>
      </c>
      <c r="B104" s="194" t="s">
        <v>124</v>
      </c>
      <c r="C104" s="208" t="s">
        <v>1492</v>
      </c>
      <c r="D104" s="209" t="s">
        <v>687</v>
      </c>
      <c r="E104" s="197">
        <v>2</v>
      </c>
      <c r="F104" s="191">
        <v>0</v>
      </c>
      <c r="G104" s="198">
        <f t="shared" si="5"/>
        <v>0</v>
      </c>
    </row>
    <row r="105" spans="1:7">
      <c r="A105" s="193">
        <v>91</v>
      </c>
      <c r="B105" s="194" t="s">
        <v>127</v>
      </c>
      <c r="C105" s="208" t="s">
        <v>1493</v>
      </c>
      <c r="D105" s="209" t="s">
        <v>1216</v>
      </c>
      <c r="E105" s="197">
        <v>1</v>
      </c>
      <c r="F105" s="191">
        <v>0</v>
      </c>
      <c r="G105" s="198">
        <f t="shared" si="5"/>
        <v>0</v>
      </c>
    </row>
    <row r="106" spans="1:7">
      <c r="A106" s="193">
        <v>92</v>
      </c>
      <c r="B106" s="194" t="s">
        <v>130</v>
      </c>
      <c r="C106" s="208" t="s">
        <v>1494</v>
      </c>
      <c r="D106" s="209" t="s">
        <v>687</v>
      </c>
      <c r="E106" s="197">
        <v>1</v>
      </c>
      <c r="F106" s="191">
        <v>0</v>
      </c>
      <c r="G106" s="198">
        <f t="shared" si="5"/>
        <v>0</v>
      </c>
    </row>
    <row r="107" spans="1:7">
      <c r="A107" s="193">
        <v>93</v>
      </c>
      <c r="B107" s="194" t="s">
        <v>133</v>
      </c>
      <c r="C107" s="208" t="s">
        <v>1495</v>
      </c>
      <c r="D107" s="209" t="s">
        <v>1216</v>
      </c>
      <c r="E107" s="197">
        <v>1</v>
      </c>
      <c r="F107" s="191">
        <v>0</v>
      </c>
      <c r="G107" s="198">
        <f t="shared" si="5"/>
        <v>0</v>
      </c>
    </row>
    <row r="108" spans="1:7">
      <c r="A108" s="193">
        <v>94</v>
      </c>
      <c r="B108" s="194" t="s">
        <v>138</v>
      </c>
      <c r="C108" s="208" t="s">
        <v>1496</v>
      </c>
      <c r="D108" s="209" t="s">
        <v>687</v>
      </c>
      <c r="E108" s="197">
        <v>1</v>
      </c>
      <c r="F108" s="191">
        <v>0</v>
      </c>
      <c r="G108" s="198">
        <f t="shared" si="5"/>
        <v>0</v>
      </c>
    </row>
    <row r="109" spans="1:7">
      <c r="A109" s="193">
        <v>95</v>
      </c>
      <c r="B109" s="194" t="s">
        <v>142</v>
      </c>
      <c r="C109" s="208" t="s">
        <v>1497</v>
      </c>
      <c r="D109" s="209" t="s">
        <v>687</v>
      </c>
      <c r="E109" s="197">
        <v>1</v>
      </c>
      <c r="F109" s="191">
        <v>0</v>
      </c>
      <c r="G109" s="198">
        <f t="shared" si="5"/>
        <v>0</v>
      </c>
    </row>
    <row r="110" spans="1:7">
      <c r="A110" s="193">
        <v>96</v>
      </c>
      <c r="B110" s="194" t="s">
        <v>146</v>
      </c>
      <c r="C110" s="208" t="s">
        <v>1498</v>
      </c>
      <c r="D110" s="209" t="s">
        <v>1216</v>
      </c>
      <c r="E110" s="197">
        <v>2</v>
      </c>
      <c r="F110" s="191">
        <v>0</v>
      </c>
      <c r="G110" s="198">
        <f t="shared" si="5"/>
        <v>0</v>
      </c>
    </row>
    <row r="111" spans="1:7">
      <c r="A111" s="193">
        <v>97</v>
      </c>
      <c r="B111" s="194" t="s">
        <v>150</v>
      </c>
      <c r="C111" s="208" t="s">
        <v>1499</v>
      </c>
      <c r="D111" s="209" t="s">
        <v>687</v>
      </c>
      <c r="E111" s="197">
        <v>1</v>
      </c>
      <c r="F111" s="191">
        <v>0</v>
      </c>
      <c r="G111" s="198">
        <f t="shared" si="5"/>
        <v>0</v>
      </c>
    </row>
    <row r="112" spans="1:7">
      <c r="A112" s="193">
        <v>98</v>
      </c>
      <c r="B112" s="194" t="s">
        <v>155</v>
      </c>
      <c r="C112" s="208" t="s">
        <v>1500</v>
      </c>
      <c r="D112" s="209" t="s">
        <v>687</v>
      </c>
      <c r="E112" s="197">
        <v>3</v>
      </c>
      <c r="F112" s="191">
        <v>0</v>
      </c>
      <c r="G112" s="198">
        <f t="shared" si="5"/>
        <v>0</v>
      </c>
    </row>
    <row r="113" spans="1:7">
      <c r="A113" s="193">
        <v>99</v>
      </c>
      <c r="B113" s="194" t="s">
        <v>158</v>
      </c>
      <c r="C113" s="208" t="s">
        <v>1501</v>
      </c>
      <c r="D113" s="209" t="s">
        <v>1216</v>
      </c>
      <c r="E113" s="197">
        <v>3</v>
      </c>
      <c r="F113" s="191">
        <v>0</v>
      </c>
      <c r="G113" s="198">
        <f t="shared" si="5"/>
        <v>0</v>
      </c>
    </row>
    <row r="114" spans="1:7">
      <c r="A114" s="193">
        <v>100</v>
      </c>
      <c r="B114" s="194" t="s">
        <v>97</v>
      </c>
      <c r="C114" s="208" t="s">
        <v>1502</v>
      </c>
      <c r="D114" s="209" t="s">
        <v>687</v>
      </c>
      <c r="E114" s="197">
        <v>2</v>
      </c>
      <c r="F114" s="191">
        <v>0</v>
      </c>
      <c r="G114" s="198">
        <f t="shared" si="5"/>
        <v>0</v>
      </c>
    </row>
    <row r="115" spans="1:7">
      <c r="A115" s="193">
        <v>101</v>
      </c>
      <c r="B115" s="194" t="s">
        <v>161</v>
      </c>
      <c r="C115" s="208" t="s">
        <v>1491</v>
      </c>
      <c r="D115" s="209" t="s">
        <v>1216</v>
      </c>
      <c r="E115" s="197">
        <v>2</v>
      </c>
      <c r="F115" s="191">
        <v>0</v>
      </c>
      <c r="G115" s="198">
        <f t="shared" si="5"/>
        <v>0</v>
      </c>
    </row>
    <row r="116" spans="1:7">
      <c r="A116" s="193">
        <v>102</v>
      </c>
      <c r="B116" s="194" t="s">
        <v>164</v>
      </c>
      <c r="C116" s="208" t="s">
        <v>1502</v>
      </c>
      <c r="D116" s="209" t="s">
        <v>1216</v>
      </c>
      <c r="E116" s="197">
        <v>2</v>
      </c>
      <c r="F116" s="191">
        <v>0</v>
      </c>
      <c r="G116" s="198">
        <f t="shared" si="5"/>
        <v>0</v>
      </c>
    </row>
    <row r="117" spans="1:7">
      <c r="A117" s="193">
        <v>103</v>
      </c>
      <c r="B117" s="194" t="s">
        <v>167</v>
      </c>
      <c r="C117" s="208" t="s">
        <v>1503</v>
      </c>
      <c r="D117" s="209" t="s">
        <v>687</v>
      </c>
      <c r="E117" s="197">
        <v>2</v>
      </c>
      <c r="F117" s="191">
        <v>0</v>
      </c>
      <c r="G117" s="198">
        <f t="shared" ref="G117:G144" si="6">PRODUCT(E117,F117)</f>
        <v>0</v>
      </c>
    </row>
    <row r="118" spans="1:7">
      <c r="A118" s="193">
        <v>104</v>
      </c>
      <c r="B118" s="194" t="s">
        <v>170</v>
      </c>
      <c r="C118" s="208" t="s">
        <v>1504</v>
      </c>
      <c r="D118" s="209" t="s">
        <v>1216</v>
      </c>
      <c r="E118" s="197">
        <v>2</v>
      </c>
      <c r="F118" s="191">
        <v>0</v>
      </c>
      <c r="G118" s="198">
        <f t="shared" si="6"/>
        <v>0</v>
      </c>
    </row>
    <row r="119" spans="1:7">
      <c r="A119" s="193">
        <v>105</v>
      </c>
      <c r="B119" s="194" t="s">
        <v>173</v>
      </c>
      <c r="C119" s="208" t="s">
        <v>1505</v>
      </c>
      <c r="D119" s="209" t="s">
        <v>1216</v>
      </c>
      <c r="E119" s="197">
        <v>2</v>
      </c>
      <c r="F119" s="191">
        <v>0</v>
      </c>
      <c r="G119" s="198">
        <f t="shared" si="6"/>
        <v>0</v>
      </c>
    </row>
    <row r="120" spans="1:7">
      <c r="A120" s="193">
        <v>106</v>
      </c>
      <c r="B120" s="194" t="s">
        <v>176</v>
      </c>
      <c r="C120" s="208" t="s">
        <v>1506</v>
      </c>
      <c r="D120" s="209" t="s">
        <v>1216</v>
      </c>
      <c r="E120" s="197">
        <v>2</v>
      </c>
      <c r="F120" s="191">
        <v>0</v>
      </c>
      <c r="G120" s="198">
        <f t="shared" si="6"/>
        <v>0</v>
      </c>
    </row>
    <row r="121" spans="1:7">
      <c r="A121" s="193">
        <v>107</v>
      </c>
      <c r="B121" s="194" t="s">
        <v>179</v>
      </c>
      <c r="C121" s="208" t="s">
        <v>1507</v>
      </c>
      <c r="D121" s="209" t="s">
        <v>1216</v>
      </c>
      <c r="E121" s="197">
        <v>2</v>
      </c>
      <c r="F121" s="191">
        <v>0</v>
      </c>
      <c r="G121" s="198">
        <f t="shared" si="6"/>
        <v>0</v>
      </c>
    </row>
    <row r="122" spans="1:7">
      <c r="A122" s="193">
        <v>108</v>
      </c>
      <c r="B122" s="194" t="s">
        <v>182</v>
      </c>
      <c r="C122" s="208" t="s">
        <v>1508</v>
      </c>
      <c r="D122" s="209" t="s">
        <v>687</v>
      </c>
      <c r="E122" s="197">
        <v>2</v>
      </c>
      <c r="F122" s="191">
        <v>0</v>
      </c>
      <c r="G122" s="198">
        <f t="shared" si="6"/>
        <v>0</v>
      </c>
    </row>
    <row r="123" spans="1:7">
      <c r="A123" s="193">
        <v>109</v>
      </c>
      <c r="B123" s="194" t="s">
        <v>185</v>
      </c>
      <c r="C123" s="208" t="s">
        <v>1509</v>
      </c>
      <c r="D123" s="209" t="s">
        <v>1216</v>
      </c>
      <c r="E123" s="197">
        <v>2</v>
      </c>
      <c r="F123" s="191">
        <v>0</v>
      </c>
      <c r="G123" s="198">
        <f t="shared" si="6"/>
        <v>0</v>
      </c>
    </row>
    <row r="124" spans="1:7">
      <c r="A124" s="193">
        <v>110</v>
      </c>
      <c r="B124" s="194" t="s">
        <v>190</v>
      </c>
      <c r="C124" s="208" t="s">
        <v>1510</v>
      </c>
      <c r="D124" s="209" t="s">
        <v>1216</v>
      </c>
      <c r="E124" s="197">
        <v>2</v>
      </c>
      <c r="F124" s="191">
        <v>0</v>
      </c>
      <c r="G124" s="198">
        <f t="shared" si="6"/>
        <v>0</v>
      </c>
    </row>
    <row r="125" spans="1:7">
      <c r="A125" s="193">
        <v>111</v>
      </c>
      <c r="B125" s="194" t="s">
        <v>101</v>
      </c>
      <c r="C125" s="208" t="s">
        <v>1503</v>
      </c>
      <c r="D125" s="209" t="s">
        <v>687</v>
      </c>
      <c r="E125" s="197">
        <v>2</v>
      </c>
      <c r="F125" s="191">
        <v>0</v>
      </c>
      <c r="G125" s="198">
        <f t="shared" si="6"/>
        <v>0</v>
      </c>
    </row>
    <row r="126" spans="1:7">
      <c r="A126" s="193">
        <v>112</v>
      </c>
      <c r="B126" s="194" t="s">
        <v>193</v>
      </c>
      <c r="C126" s="208" t="s">
        <v>1511</v>
      </c>
      <c r="D126" s="209" t="s">
        <v>1216</v>
      </c>
      <c r="E126" s="197">
        <v>1</v>
      </c>
      <c r="F126" s="191">
        <v>0</v>
      </c>
      <c r="G126" s="198">
        <f t="shared" si="6"/>
        <v>0</v>
      </c>
    </row>
    <row r="127" spans="1:7">
      <c r="A127" s="193">
        <v>113</v>
      </c>
      <c r="B127" s="194" t="s">
        <v>196</v>
      </c>
      <c r="C127" s="208" t="s">
        <v>1512</v>
      </c>
      <c r="D127" s="209" t="s">
        <v>1216</v>
      </c>
      <c r="E127" s="197">
        <v>1</v>
      </c>
      <c r="F127" s="191">
        <v>0</v>
      </c>
      <c r="G127" s="198">
        <f t="shared" si="6"/>
        <v>0</v>
      </c>
    </row>
    <row r="128" spans="1:7">
      <c r="A128" s="193">
        <v>114</v>
      </c>
      <c r="B128" s="194" t="s">
        <v>199</v>
      </c>
      <c r="C128" s="208" t="s">
        <v>1513</v>
      </c>
      <c r="D128" s="209" t="s">
        <v>1216</v>
      </c>
      <c r="E128" s="197">
        <v>1</v>
      </c>
      <c r="F128" s="191">
        <v>0</v>
      </c>
      <c r="G128" s="198">
        <f t="shared" si="6"/>
        <v>0</v>
      </c>
    </row>
    <row r="129" spans="1:7">
      <c r="A129" s="193">
        <v>115</v>
      </c>
      <c r="B129" s="194" t="s">
        <v>202</v>
      </c>
      <c r="C129" s="208" t="s">
        <v>1514</v>
      </c>
      <c r="D129" s="209" t="s">
        <v>1216</v>
      </c>
      <c r="E129" s="197">
        <v>1</v>
      </c>
      <c r="F129" s="191">
        <v>0</v>
      </c>
      <c r="G129" s="198">
        <f t="shared" si="6"/>
        <v>0</v>
      </c>
    </row>
    <row r="130" spans="1:7">
      <c r="A130" s="193">
        <v>116</v>
      </c>
      <c r="B130" s="194" t="s">
        <v>205</v>
      </c>
      <c r="C130" s="208" t="s">
        <v>1515</v>
      </c>
      <c r="D130" s="209" t="s">
        <v>1216</v>
      </c>
      <c r="E130" s="197">
        <v>1</v>
      </c>
      <c r="F130" s="191">
        <v>0</v>
      </c>
      <c r="G130" s="198">
        <f t="shared" si="6"/>
        <v>0</v>
      </c>
    </row>
    <row r="131" spans="1:7">
      <c r="A131" s="193">
        <v>117</v>
      </c>
      <c r="B131" s="194" t="s">
        <v>209</v>
      </c>
      <c r="C131" s="208" t="s">
        <v>1500</v>
      </c>
      <c r="D131" s="209" t="s">
        <v>687</v>
      </c>
      <c r="E131" s="197">
        <v>1</v>
      </c>
      <c r="F131" s="191">
        <v>0</v>
      </c>
      <c r="G131" s="198">
        <f t="shared" si="6"/>
        <v>0</v>
      </c>
    </row>
    <row r="132" spans="1:7">
      <c r="A132" s="193">
        <v>118</v>
      </c>
      <c r="B132" s="194" t="s">
        <v>212</v>
      </c>
      <c r="C132" s="208" t="s">
        <v>1516</v>
      </c>
      <c r="D132" s="209" t="s">
        <v>1216</v>
      </c>
      <c r="E132" s="197">
        <v>1</v>
      </c>
      <c r="F132" s="191">
        <v>0</v>
      </c>
      <c r="G132" s="198">
        <f t="shared" si="6"/>
        <v>0</v>
      </c>
    </row>
    <row r="133" spans="1:7">
      <c r="A133" s="193">
        <v>119</v>
      </c>
      <c r="B133" s="194" t="s">
        <v>215</v>
      </c>
      <c r="C133" s="208" t="s">
        <v>1517</v>
      </c>
      <c r="D133" s="209" t="s">
        <v>1216</v>
      </c>
      <c r="E133" s="197">
        <v>1</v>
      </c>
      <c r="F133" s="191">
        <v>0</v>
      </c>
      <c r="G133" s="198">
        <f t="shared" si="6"/>
        <v>0</v>
      </c>
    </row>
    <row r="134" spans="1:7">
      <c r="A134" s="193">
        <v>120</v>
      </c>
      <c r="B134" s="194" t="s">
        <v>104</v>
      </c>
      <c r="C134" s="208" t="s">
        <v>1518</v>
      </c>
      <c r="D134" s="209" t="s">
        <v>687</v>
      </c>
      <c r="E134" s="197">
        <v>2</v>
      </c>
      <c r="F134" s="191">
        <v>0</v>
      </c>
      <c r="G134" s="198">
        <f t="shared" si="6"/>
        <v>0</v>
      </c>
    </row>
    <row r="135" spans="1:7">
      <c r="A135" s="193">
        <v>121</v>
      </c>
      <c r="B135" s="194" t="s">
        <v>108</v>
      </c>
      <c r="C135" s="208" t="s">
        <v>1519</v>
      </c>
      <c r="D135" s="209" t="s">
        <v>687</v>
      </c>
      <c r="E135" s="197">
        <v>2</v>
      </c>
      <c r="F135" s="191">
        <v>0</v>
      </c>
      <c r="G135" s="198">
        <f t="shared" si="6"/>
        <v>0</v>
      </c>
    </row>
    <row r="136" spans="1:7">
      <c r="A136" s="193">
        <v>122</v>
      </c>
      <c r="B136" s="194" t="s">
        <v>111</v>
      </c>
      <c r="C136" s="208" t="s">
        <v>1520</v>
      </c>
      <c r="D136" s="209" t="s">
        <v>1216</v>
      </c>
      <c r="E136" s="197">
        <v>2</v>
      </c>
      <c r="F136" s="191">
        <v>0</v>
      </c>
      <c r="G136" s="198">
        <f t="shared" si="6"/>
        <v>0</v>
      </c>
    </row>
    <row r="137" spans="1:7">
      <c r="A137" s="193">
        <v>123</v>
      </c>
      <c r="B137" s="194" t="s">
        <v>114</v>
      </c>
      <c r="C137" s="208" t="s">
        <v>1521</v>
      </c>
      <c r="D137" s="209" t="s">
        <v>1216</v>
      </c>
      <c r="E137" s="197">
        <v>2</v>
      </c>
      <c r="F137" s="191">
        <v>0</v>
      </c>
      <c r="G137" s="198">
        <f t="shared" si="6"/>
        <v>0</v>
      </c>
    </row>
    <row r="138" spans="1:7">
      <c r="A138" s="193">
        <v>124</v>
      </c>
      <c r="B138" s="194" t="s">
        <v>1522</v>
      </c>
      <c r="C138" s="208" t="s">
        <v>1523</v>
      </c>
      <c r="D138" s="209" t="s">
        <v>1233</v>
      </c>
      <c r="E138" s="197">
        <v>3</v>
      </c>
      <c r="F138" s="191">
        <v>0</v>
      </c>
      <c r="G138" s="198">
        <f t="shared" si="6"/>
        <v>0</v>
      </c>
    </row>
    <row r="139" spans="1:7">
      <c r="A139" s="193">
        <v>125</v>
      </c>
      <c r="B139" s="194" t="s">
        <v>1524</v>
      </c>
      <c r="C139" s="208" t="s">
        <v>1525</v>
      </c>
      <c r="D139" s="209" t="s">
        <v>208</v>
      </c>
      <c r="E139" s="197">
        <v>1</v>
      </c>
      <c r="F139" s="191">
        <v>0</v>
      </c>
      <c r="G139" s="198">
        <f t="shared" si="6"/>
        <v>0</v>
      </c>
    </row>
    <row r="140" spans="1:7">
      <c r="A140" s="193">
        <v>126</v>
      </c>
      <c r="B140" s="194" t="s">
        <v>117</v>
      </c>
      <c r="C140" s="208" t="s">
        <v>1526</v>
      </c>
      <c r="D140" s="209" t="s">
        <v>1216</v>
      </c>
      <c r="E140" s="197">
        <v>2</v>
      </c>
      <c r="F140" s="191">
        <v>0</v>
      </c>
      <c r="G140" s="198">
        <f t="shared" si="6"/>
        <v>0</v>
      </c>
    </row>
    <row r="141" spans="1:7">
      <c r="A141" s="193">
        <v>127</v>
      </c>
      <c r="B141" s="194" t="s">
        <v>121</v>
      </c>
      <c r="C141" s="208" t="s">
        <v>1527</v>
      </c>
      <c r="D141" s="209" t="s">
        <v>687</v>
      </c>
      <c r="E141" s="197">
        <v>2</v>
      </c>
      <c r="F141" s="191">
        <v>0</v>
      </c>
      <c r="G141" s="198">
        <f t="shared" si="6"/>
        <v>0</v>
      </c>
    </row>
    <row r="142" spans="1:7">
      <c r="A142" s="193">
        <v>128</v>
      </c>
      <c r="B142" s="194" t="s">
        <v>1309</v>
      </c>
      <c r="C142" s="208" t="s">
        <v>1528</v>
      </c>
      <c r="D142" s="209" t="s">
        <v>801</v>
      </c>
      <c r="E142" s="197">
        <v>0.1</v>
      </c>
      <c r="F142" s="191">
        <v>0</v>
      </c>
      <c r="G142" s="198">
        <f t="shared" si="6"/>
        <v>0</v>
      </c>
    </row>
    <row r="143" spans="1:7">
      <c r="A143" s="193">
        <v>129</v>
      </c>
      <c r="B143" s="194" t="s">
        <v>1529</v>
      </c>
      <c r="C143" s="208" t="s">
        <v>1530</v>
      </c>
      <c r="D143" s="209" t="s">
        <v>801</v>
      </c>
      <c r="E143" s="197">
        <v>3249.5160000000001</v>
      </c>
      <c r="F143" s="191">
        <v>0</v>
      </c>
      <c r="G143" s="198">
        <f t="shared" si="6"/>
        <v>0</v>
      </c>
    </row>
    <row r="144" spans="1:7">
      <c r="A144" s="216">
        <v>130</v>
      </c>
      <c r="B144" s="217" t="s">
        <v>1226</v>
      </c>
      <c r="C144" s="218" t="s">
        <v>1227</v>
      </c>
      <c r="D144" s="219" t="s">
        <v>1228</v>
      </c>
      <c r="E144" s="220">
        <v>10</v>
      </c>
      <c r="F144" s="191">
        <v>0</v>
      </c>
      <c r="G144" s="198">
        <f t="shared" si="6"/>
        <v>0</v>
      </c>
    </row>
    <row r="145" spans="1:8">
      <c r="A145" s="203" t="s">
        <v>1195</v>
      </c>
      <c r="B145" s="204" t="s">
        <v>1319</v>
      </c>
      <c r="C145" s="205" t="s">
        <v>1320</v>
      </c>
      <c r="D145" s="240"/>
      <c r="E145" s="241"/>
      <c r="F145" s="241"/>
      <c r="G145" s="242">
        <f>SUM(G146:G147)</f>
        <v>0</v>
      </c>
      <c r="H145">
        <v>8</v>
      </c>
    </row>
    <row r="146" spans="1:8">
      <c r="A146" s="216">
        <v>131</v>
      </c>
      <c r="B146" s="217" t="s">
        <v>1321</v>
      </c>
      <c r="C146" s="218" t="s">
        <v>1322</v>
      </c>
      <c r="D146" s="219" t="s">
        <v>687</v>
      </c>
      <c r="E146" s="220">
        <v>1</v>
      </c>
      <c r="F146" s="191">
        <v>0</v>
      </c>
      <c r="G146" s="192">
        <f>PRODUCT(E146,F146)</f>
        <v>0</v>
      </c>
    </row>
    <row r="147" spans="1:8">
      <c r="A147" s="216">
        <v>132</v>
      </c>
      <c r="B147" s="217"/>
      <c r="C147" s="218" t="s">
        <v>1323</v>
      </c>
      <c r="D147" s="219" t="s">
        <v>1228</v>
      </c>
      <c r="E147" s="220">
        <v>100</v>
      </c>
      <c r="F147" s="191">
        <v>0</v>
      </c>
      <c r="G147" s="192">
        <f>PRODUCT(E147,F147)</f>
        <v>0</v>
      </c>
    </row>
  </sheetData>
  <mergeCells count="8">
    <mergeCell ref="A4:C4"/>
    <mergeCell ref="D4:E4"/>
    <mergeCell ref="A1:C1"/>
    <mergeCell ref="D1:F1"/>
    <mergeCell ref="A2:C2"/>
    <mergeCell ref="D2:G2"/>
    <mergeCell ref="A3:C3"/>
    <mergeCell ref="D3:E3"/>
  </mergeCells>
  <pageMargins left="0.7" right="0.7" top="0.78749999999999998" bottom="0.78749999999999998" header="0.511811023622047" footer="0.511811023622047"/>
  <pageSetup paperSize="9" orientation="landscape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6"/>
  <sheetViews>
    <sheetView topLeftCell="A19" zoomScaleNormal="100" workbookViewId="0">
      <selection activeCell="M13" sqref="M13"/>
    </sheetView>
  </sheetViews>
  <sheetFormatPr defaultColWidth="8.7109375" defaultRowHeight="15"/>
  <cols>
    <col min="1" max="1" width="3.7109375" customWidth="1"/>
    <col min="2" max="2" width="10.28515625" customWidth="1"/>
    <col min="3" max="3" width="52" customWidth="1"/>
    <col min="4" max="4" width="4.28515625" customWidth="1"/>
    <col min="6" max="6" width="6.85546875" customWidth="1"/>
    <col min="7" max="7" width="9.28515625" customWidth="1"/>
    <col min="8" max="8" width="6.42578125" customWidth="1"/>
    <col min="9" max="9" width="10.140625" customWidth="1"/>
    <col min="10" max="10" width="6.7109375" customWidth="1"/>
    <col min="11" max="11" width="10.28515625" customWidth="1"/>
  </cols>
  <sheetData>
    <row r="1" spans="1:11" ht="33.75">
      <c r="A1" s="503" t="s">
        <v>1531</v>
      </c>
      <c r="B1" s="503"/>
      <c r="C1" s="503"/>
      <c r="D1" s="503"/>
      <c r="E1" s="503"/>
      <c r="F1" s="519" t="s">
        <v>1532</v>
      </c>
      <c r="G1" s="519"/>
      <c r="H1" s="519"/>
      <c r="I1" s="519"/>
      <c r="J1" s="520" t="s">
        <v>1533</v>
      </c>
      <c r="K1" s="520"/>
    </row>
    <row r="2" spans="1:11" ht="20.25" customHeight="1">
      <c r="A2" s="521" t="s">
        <v>1184</v>
      </c>
      <c r="B2" s="521"/>
      <c r="C2" s="521"/>
      <c r="D2" s="521"/>
      <c r="E2" s="521"/>
      <c r="F2" s="522" t="s">
        <v>1534</v>
      </c>
      <c r="G2" s="522"/>
      <c r="H2" s="522"/>
      <c r="I2" s="522"/>
      <c r="J2" s="522"/>
      <c r="K2" s="522"/>
    </row>
    <row r="3" spans="1:11" ht="14.25" customHeight="1">
      <c r="A3" s="515" t="s">
        <v>1186</v>
      </c>
      <c r="B3" s="515"/>
      <c r="C3" s="515"/>
      <c r="D3" s="515"/>
      <c r="E3" s="515"/>
      <c r="F3" s="491" t="s">
        <v>70</v>
      </c>
      <c r="G3" s="491"/>
      <c r="H3" s="491" t="s">
        <v>71</v>
      </c>
      <c r="I3" s="491"/>
      <c r="J3" s="491" t="s">
        <v>72</v>
      </c>
      <c r="K3" s="491"/>
    </row>
    <row r="4" spans="1:11" ht="18.75">
      <c r="A4" s="515"/>
      <c r="B4" s="515"/>
      <c r="C4" s="515"/>
      <c r="D4" s="515"/>
      <c r="E4" s="515"/>
      <c r="F4" s="516">
        <f>SUM(G8,G14,G103,G142)</f>
        <v>0</v>
      </c>
      <c r="G4" s="516"/>
      <c r="H4" s="517">
        <f>SUM(F4/100*21)</f>
        <v>0</v>
      </c>
      <c r="I4" s="517"/>
      <c r="J4" s="518">
        <f>SUM(F4/100*121)</f>
        <v>0</v>
      </c>
      <c r="K4" s="518"/>
    </row>
    <row r="5" spans="1:11">
      <c r="A5" s="243"/>
      <c r="B5" s="243"/>
      <c r="C5" s="243"/>
      <c r="D5" s="243"/>
      <c r="E5" s="244"/>
      <c r="F5" s="245"/>
      <c r="G5" s="245"/>
      <c r="H5" s="245"/>
      <c r="I5" s="245"/>
      <c r="J5" s="246"/>
      <c r="K5" s="246"/>
    </row>
    <row r="6" spans="1:11" ht="14.25" customHeight="1">
      <c r="A6" s="169" t="s">
        <v>1188</v>
      </c>
      <c r="B6" s="170" t="s">
        <v>1189</v>
      </c>
      <c r="C6" s="171" t="s">
        <v>76</v>
      </c>
      <c r="D6" s="511" t="s">
        <v>77</v>
      </c>
      <c r="E6" s="512" t="s">
        <v>1535</v>
      </c>
      <c r="F6" s="513" t="s">
        <v>1536</v>
      </c>
      <c r="G6" s="514" t="s">
        <v>1192</v>
      </c>
      <c r="H6" s="510" t="s">
        <v>90</v>
      </c>
      <c r="I6" s="510"/>
      <c r="J6" s="510" t="s">
        <v>91</v>
      </c>
      <c r="K6" s="510"/>
    </row>
    <row r="7" spans="1:11" ht="25.5">
      <c r="A7" s="227"/>
      <c r="B7" s="228" t="s">
        <v>1193</v>
      </c>
      <c r="C7" s="229" t="s">
        <v>84</v>
      </c>
      <c r="D7" s="511"/>
      <c r="E7" s="512"/>
      <c r="F7" s="513"/>
      <c r="G7" s="514"/>
      <c r="H7" s="248" t="s">
        <v>1537</v>
      </c>
      <c r="I7" s="247" t="s">
        <v>1192</v>
      </c>
      <c r="J7" s="248" t="s">
        <v>1538</v>
      </c>
      <c r="K7" s="247" t="s">
        <v>1192</v>
      </c>
    </row>
    <row r="8" spans="1:11">
      <c r="A8" s="249" t="s">
        <v>1195</v>
      </c>
      <c r="B8" s="250" t="s">
        <v>396</v>
      </c>
      <c r="C8" s="250" t="s">
        <v>1539</v>
      </c>
      <c r="D8" s="251"/>
      <c r="E8" s="252"/>
      <c r="F8" s="253"/>
      <c r="G8" s="254">
        <f>SUM(G9:G13)</f>
        <v>0</v>
      </c>
      <c r="H8" s="253"/>
      <c r="I8" s="254">
        <f>SUM(I9:I13)</f>
        <v>0</v>
      </c>
      <c r="J8" s="253"/>
      <c r="K8" s="254">
        <f>SUM(K9:K13)</f>
        <v>0</v>
      </c>
    </row>
    <row r="9" spans="1:11" ht="14.25" customHeight="1">
      <c r="A9" s="255">
        <v>1</v>
      </c>
      <c r="B9" s="256" t="s">
        <v>1540</v>
      </c>
      <c r="C9" s="257" t="s">
        <v>1541</v>
      </c>
      <c r="D9" s="258" t="s">
        <v>149</v>
      </c>
      <c r="E9" s="259">
        <v>60</v>
      </c>
      <c r="F9" s="260">
        <v>0</v>
      </c>
      <c r="G9" s="260">
        <f>PRODUCT(E9:F9)</f>
        <v>0</v>
      </c>
      <c r="H9" s="260">
        <v>0</v>
      </c>
      <c r="I9" s="260">
        <f>PRODUCT(E9,H9)</f>
        <v>0</v>
      </c>
      <c r="J9" s="260">
        <v>0</v>
      </c>
      <c r="K9" s="260">
        <f>PRODUCT(E9,J9)</f>
        <v>0</v>
      </c>
    </row>
    <row r="10" spans="1:11" ht="15.75" customHeight="1">
      <c r="A10" s="255">
        <v>2</v>
      </c>
      <c r="B10" s="256" t="s">
        <v>1542</v>
      </c>
      <c r="C10" s="257" t="s">
        <v>1543</v>
      </c>
      <c r="D10" s="258" t="s">
        <v>149</v>
      </c>
      <c r="E10" s="259">
        <v>8</v>
      </c>
      <c r="F10" s="260">
        <v>0</v>
      </c>
      <c r="G10" s="260">
        <f>PRODUCT(E10:F10)</f>
        <v>0</v>
      </c>
      <c r="H10" s="260">
        <v>0</v>
      </c>
      <c r="I10" s="260">
        <f>PRODUCT(E10,H10)</f>
        <v>0</v>
      </c>
      <c r="J10" s="260">
        <v>0</v>
      </c>
      <c r="K10" s="260">
        <f>PRODUCT(E10,J10)</f>
        <v>0</v>
      </c>
    </row>
    <row r="11" spans="1:11" ht="15" customHeight="1">
      <c r="A11" s="255">
        <v>3</v>
      </c>
      <c r="B11" s="256" t="s">
        <v>1544</v>
      </c>
      <c r="C11" s="257" t="s">
        <v>1545</v>
      </c>
      <c r="D11" s="258" t="s">
        <v>153</v>
      </c>
      <c r="E11" s="259">
        <v>2</v>
      </c>
      <c r="F11" s="260">
        <v>0</v>
      </c>
      <c r="G11" s="260">
        <f>PRODUCT(E11:F11)</f>
        <v>0</v>
      </c>
      <c r="H11" s="260">
        <v>0</v>
      </c>
      <c r="I11" s="260">
        <f>PRODUCT(E11,H11)</f>
        <v>0</v>
      </c>
      <c r="J11" s="260">
        <v>0</v>
      </c>
      <c r="K11" s="260">
        <f>PRODUCT(E11,J11)</f>
        <v>0</v>
      </c>
    </row>
    <row r="12" spans="1:11" ht="15" customHeight="1">
      <c r="A12" s="255">
        <v>4</v>
      </c>
      <c r="B12" s="256" t="s">
        <v>1546</v>
      </c>
      <c r="C12" s="257" t="s">
        <v>1547</v>
      </c>
      <c r="D12" s="258" t="s">
        <v>208</v>
      </c>
      <c r="E12" s="259">
        <v>40</v>
      </c>
      <c r="F12" s="260">
        <v>0</v>
      </c>
      <c r="G12" s="260">
        <f>PRODUCT(E12:F12)</f>
        <v>0</v>
      </c>
      <c r="H12" s="260">
        <v>0</v>
      </c>
      <c r="I12" s="260">
        <f>PRODUCT(E12,H12)</f>
        <v>0</v>
      </c>
      <c r="J12" s="260">
        <v>0</v>
      </c>
      <c r="K12" s="260">
        <f>PRODUCT(E12,J12)</f>
        <v>0</v>
      </c>
    </row>
    <row r="13" spans="1:11" ht="25.5" customHeight="1">
      <c r="A13" s="255">
        <v>5</v>
      </c>
      <c r="B13" s="256" t="s">
        <v>1548</v>
      </c>
      <c r="C13" s="257" t="s">
        <v>1549</v>
      </c>
      <c r="D13" s="258" t="s">
        <v>208</v>
      </c>
      <c r="E13" s="259">
        <v>65</v>
      </c>
      <c r="F13" s="260">
        <v>0</v>
      </c>
      <c r="G13" s="260">
        <f>PRODUCT(E13:F13)</f>
        <v>0</v>
      </c>
      <c r="H13" s="260">
        <v>0</v>
      </c>
      <c r="I13" s="260">
        <f>PRODUCT(E13,H13)</f>
        <v>0</v>
      </c>
      <c r="J13" s="260">
        <v>0</v>
      </c>
      <c r="K13" s="260">
        <f>PRODUCT(E13,J13)</f>
        <v>0</v>
      </c>
    </row>
    <row r="14" spans="1:11">
      <c r="A14" s="261" t="s">
        <v>1195</v>
      </c>
      <c r="B14" s="262" t="s">
        <v>1550</v>
      </c>
      <c r="C14" s="263" t="s">
        <v>1551</v>
      </c>
      <c r="D14" s="264"/>
      <c r="E14" s="265"/>
      <c r="F14" s="266"/>
      <c r="G14" s="267">
        <f>SUM(G15:G102)</f>
        <v>0</v>
      </c>
      <c r="H14" s="266"/>
      <c r="I14" s="267">
        <f>SUM(I15:I102)</f>
        <v>0</v>
      </c>
      <c r="J14" s="434"/>
      <c r="K14" s="267">
        <f>SUM(K15:K102)</f>
        <v>0</v>
      </c>
    </row>
    <row r="15" spans="1:11">
      <c r="A15" s="268">
        <v>6</v>
      </c>
      <c r="B15" s="269" t="s">
        <v>1552</v>
      </c>
      <c r="C15" s="270" t="s">
        <v>1553</v>
      </c>
      <c r="D15" s="271" t="s">
        <v>149</v>
      </c>
      <c r="E15" s="272">
        <v>156</v>
      </c>
      <c r="F15" s="273">
        <v>0</v>
      </c>
      <c r="G15" s="260">
        <f t="shared" ref="G15:G46" si="0">PRODUCT(E15:F15)</f>
        <v>0</v>
      </c>
      <c r="H15" s="260">
        <v>0</v>
      </c>
      <c r="I15" s="260">
        <f t="shared" ref="I15:I46" si="1">PRODUCT(E15,H15)</f>
        <v>0</v>
      </c>
      <c r="J15" s="260">
        <v>0</v>
      </c>
      <c r="K15" s="260">
        <f t="shared" ref="K15:K46" si="2">PRODUCT(E15,J15)</f>
        <v>0</v>
      </c>
    </row>
    <row r="16" spans="1:11" ht="22.5">
      <c r="A16" s="268">
        <v>7</v>
      </c>
      <c r="B16" s="269" t="s">
        <v>1554</v>
      </c>
      <c r="C16" s="270" t="s">
        <v>1555</v>
      </c>
      <c r="D16" s="271" t="s">
        <v>149</v>
      </c>
      <c r="E16" s="272">
        <v>700</v>
      </c>
      <c r="F16" s="260">
        <v>0</v>
      </c>
      <c r="G16" s="260">
        <f t="shared" si="0"/>
        <v>0</v>
      </c>
      <c r="H16" s="260">
        <v>0</v>
      </c>
      <c r="I16" s="260">
        <f t="shared" si="1"/>
        <v>0</v>
      </c>
      <c r="J16" s="260">
        <v>0</v>
      </c>
      <c r="K16" s="260">
        <f t="shared" si="2"/>
        <v>0</v>
      </c>
    </row>
    <row r="17" spans="1:11" ht="22.5">
      <c r="A17" s="268">
        <v>8</v>
      </c>
      <c r="B17" s="269" t="s">
        <v>1556</v>
      </c>
      <c r="C17" s="270" t="s">
        <v>1557</v>
      </c>
      <c r="D17" s="271" t="s">
        <v>149</v>
      </c>
      <c r="E17" s="272">
        <v>900</v>
      </c>
      <c r="F17" s="260">
        <v>0</v>
      </c>
      <c r="G17" s="260">
        <f t="shared" si="0"/>
        <v>0</v>
      </c>
      <c r="H17" s="260">
        <v>0</v>
      </c>
      <c r="I17" s="260">
        <f t="shared" si="1"/>
        <v>0</v>
      </c>
      <c r="J17" s="260">
        <v>0</v>
      </c>
      <c r="K17" s="260">
        <f t="shared" si="2"/>
        <v>0</v>
      </c>
    </row>
    <row r="18" spans="1:11" ht="22.5">
      <c r="A18" s="268">
        <v>9</v>
      </c>
      <c r="B18" s="269" t="s">
        <v>1554</v>
      </c>
      <c r="C18" s="270" t="s">
        <v>1558</v>
      </c>
      <c r="D18" s="271" t="s">
        <v>149</v>
      </c>
      <c r="E18" s="272">
        <v>200</v>
      </c>
      <c r="F18" s="260">
        <v>0</v>
      </c>
      <c r="G18" s="260">
        <f t="shared" si="0"/>
        <v>0</v>
      </c>
      <c r="H18" s="260">
        <v>0</v>
      </c>
      <c r="I18" s="260">
        <f t="shared" si="1"/>
        <v>0</v>
      </c>
      <c r="J18" s="260">
        <v>0</v>
      </c>
      <c r="K18" s="260">
        <f t="shared" si="2"/>
        <v>0</v>
      </c>
    </row>
    <row r="19" spans="1:11" ht="22.5">
      <c r="A19" s="268">
        <v>10</v>
      </c>
      <c r="B19" s="269" t="s">
        <v>1559</v>
      </c>
      <c r="C19" s="270" t="s">
        <v>1560</v>
      </c>
      <c r="D19" s="271" t="s">
        <v>149</v>
      </c>
      <c r="E19" s="272">
        <v>30</v>
      </c>
      <c r="F19" s="260">
        <v>0</v>
      </c>
      <c r="G19" s="260">
        <f t="shared" si="0"/>
        <v>0</v>
      </c>
      <c r="H19" s="260">
        <v>0</v>
      </c>
      <c r="I19" s="260">
        <f t="shared" si="1"/>
        <v>0</v>
      </c>
      <c r="J19" s="260">
        <v>0</v>
      </c>
      <c r="K19" s="260">
        <f t="shared" si="2"/>
        <v>0</v>
      </c>
    </row>
    <row r="20" spans="1:11" ht="22.5">
      <c r="A20" s="268">
        <v>11</v>
      </c>
      <c r="B20" s="269" t="s">
        <v>1561</v>
      </c>
      <c r="C20" s="270" t="s">
        <v>1562</v>
      </c>
      <c r="D20" s="271" t="s">
        <v>149</v>
      </c>
      <c r="E20" s="272">
        <v>55</v>
      </c>
      <c r="F20" s="260">
        <v>0</v>
      </c>
      <c r="G20" s="260">
        <f t="shared" si="0"/>
        <v>0</v>
      </c>
      <c r="H20" s="260">
        <v>0</v>
      </c>
      <c r="I20" s="260">
        <f t="shared" si="1"/>
        <v>0</v>
      </c>
      <c r="J20" s="260">
        <v>0</v>
      </c>
      <c r="K20" s="260">
        <f t="shared" si="2"/>
        <v>0</v>
      </c>
    </row>
    <row r="21" spans="1:11" ht="22.5">
      <c r="A21" s="268">
        <v>12</v>
      </c>
      <c r="B21" s="269" t="s">
        <v>1563</v>
      </c>
      <c r="C21" s="270" t="s">
        <v>1564</v>
      </c>
      <c r="D21" s="271" t="s">
        <v>149</v>
      </c>
      <c r="E21" s="272">
        <v>38</v>
      </c>
      <c r="F21" s="260">
        <v>0</v>
      </c>
      <c r="G21" s="260">
        <f t="shared" si="0"/>
        <v>0</v>
      </c>
      <c r="H21" s="260">
        <v>0</v>
      </c>
      <c r="I21" s="260">
        <f t="shared" si="1"/>
        <v>0</v>
      </c>
      <c r="J21" s="260">
        <v>0</v>
      </c>
      <c r="K21" s="260">
        <f t="shared" si="2"/>
        <v>0</v>
      </c>
    </row>
    <row r="22" spans="1:11" ht="22.5">
      <c r="A22" s="268">
        <v>13</v>
      </c>
      <c r="B22" s="269" t="s">
        <v>1565</v>
      </c>
      <c r="C22" s="270" t="s">
        <v>1566</v>
      </c>
      <c r="D22" s="271" t="s">
        <v>149</v>
      </c>
      <c r="E22" s="272">
        <v>8</v>
      </c>
      <c r="F22" s="260">
        <v>0</v>
      </c>
      <c r="G22" s="260">
        <f t="shared" si="0"/>
        <v>0</v>
      </c>
      <c r="H22" s="260">
        <v>0</v>
      </c>
      <c r="I22" s="260">
        <f t="shared" si="1"/>
        <v>0</v>
      </c>
      <c r="J22" s="260">
        <v>0</v>
      </c>
      <c r="K22" s="260">
        <f t="shared" si="2"/>
        <v>0</v>
      </c>
    </row>
    <row r="23" spans="1:11" ht="22.5">
      <c r="A23" s="268">
        <v>14</v>
      </c>
      <c r="B23" s="269" t="s">
        <v>1567</v>
      </c>
      <c r="C23" s="270" t="s">
        <v>1568</v>
      </c>
      <c r="D23" s="271" t="s">
        <v>149</v>
      </c>
      <c r="E23" s="272">
        <v>30</v>
      </c>
      <c r="F23" s="260">
        <v>0</v>
      </c>
      <c r="G23" s="260">
        <f t="shared" si="0"/>
        <v>0</v>
      </c>
      <c r="H23" s="260">
        <v>0</v>
      </c>
      <c r="I23" s="260">
        <f t="shared" si="1"/>
        <v>0</v>
      </c>
      <c r="J23" s="260">
        <v>0</v>
      </c>
      <c r="K23" s="260">
        <f t="shared" si="2"/>
        <v>0</v>
      </c>
    </row>
    <row r="24" spans="1:11">
      <c r="A24" s="268">
        <v>15</v>
      </c>
      <c r="B24" s="269" t="s">
        <v>1569</v>
      </c>
      <c r="C24" s="270" t="s">
        <v>1570</v>
      </c>
      <c r="D24" s="271" t="s">
        <v>149</v>
      </c>
      <c r="E24" s="272">
        <v>200</v>
      </c>
      <c r="F24" s="260">
        <v>0</v>
      </c>
      <c r="G24" s="260">
        <f t="shared" si="0"/>
        <v>0</v>
      </c>
      <c r="H24" s="260">
        <v>0</v>
      </c>
      <c r="I24" s="260">
        <f t="shared" si="1"/>
        <v>0</v>
      </c>
      <c r="J24" s="260">
        <v>0</v>
      </c>
      <c r="K24" s="260">
        <f t="shared" si="2"/>
        <v>0</v>
      </c>
    </row>
    <row r="25" spans="1:11">
      <c r="A25" s="268">
        <v>16</v>
      </c>
      <c r="B25" s="269" t="s">
        <v>1571</v>
      </c>
      <c r="C25" s="270" t="s">
        <v>1572</v>
      </c>
      <c r="D25" s="271" t="s">
        <v>149</v>
      </c>
      <c r="E25" s="272">
        <v>100</v>
      </c>
      <c r="F25" s="260">
        <v>0</v>
      </c>
      <c r="G25" s="260">
        <f t="shared" si="0"/>
        <v>0</v>
      </c>
      <c r="H25" s="260">
        <v>0</v>
      </c>
      <c r="I25" s="260">
        <f t="shared" si="1"/>
        <v>0</v>
      </c>
      <c r="J25" s="260">
        <v>0</v>
      </c>
      <c r="K25" s="260">
        <f t="shared" si="2"/>
        <v>0</v>
      </c>
    </row>
    <row r="26" spans="1:11">
      <c r="A26" s="268">
        <v>17</v>
      </c>
      <c r="B26" s="269" t="s">
        <v>1573</v>
      </c>
      <c r="C26" s="270" t="s">
        <v>1574</v>
      </c>
      <c r="D26" s="271" t="s">
        <v>149</v>
      </c>
      <c r="E26" s="272">
        <v>100</v>
      </c>
      <c r="F26" s="260">
        <v>0</v>
      </c>
      <c r="G26" s="260">
        <f t="shared" si="0"/>
        <v>0</v>
      </c>
      <c r="H26" s="260">
        <v>0</v>
      </c>
      <c r="I26" s="260">
        <f t="shared" si="1"/>
        <v>0</v>
      </c>
      <c r="J26" s="260">
        <v>0</v>
      </c>
      <c r="K26" s="260">
        <f t="shared" si="2"/>
        <v>0</v>
      </c>
    </row>
    <row r="27" spans="1:11">
      <c r="A27" s="268">
        <v>18</v>
      </c>
      <c r="B27" s="269" t="s">
        <v>1575</v>
      </c>
      <c r="C27" s="270" t="s">
        <v>1576</v>
      </c>
      <c r="D27" s="271" t="s">
        <v>149</v>
      </c>
      <c r="E27" s="272">
        <v>10</v>
      </c>
      <c r="F27" s="260">
        <v>0</v>
      </c>
      <c r="G27" s="260">
        <f t="shared" si="0"/>
        <v>0</v>
      </c>
      <c r="H27" s="260">
        <v>0</v>
      </c>
      <c r="I27" s="260">
        <f t="shared" si="1"/>
        <v>0</v>
      </c>
      <c r="J27" s="260">
        <v>0</v>
      </c>
      <c r="K27" s="260">
        <f t="shared" si="2"/>
        <v>0</v>
      </c>
    </row>
    <row r="28" spans="1:11">
      <c r="A28" s="268">
        <v>19</v>
      </c>
      <c r="B28" s="269" t="s">
        <v>1577</v>
      </c>
      <c r="C28" s="270" t="s">
        <v>1578</v>
      </c>
      <c r="D28" s="271" t="s">
        <v>149</v>
      </c>
      <c r="E28" s="272">
        <v>45</v>
      </c>
      <c r="F28" s="260">
        <v>0</v>
      </c>
      <c r="G28" s="260">
        <f t="shared" si="0"/>
        <v>0</v>
      </c>
      <c r="H28" s="260">
        <v>0</v>
      </c>
      <c r="I28" s="260">
        <f t="shared" si="1"/>
        <v>0</v>
      </c>
      <c r="J28" s="260">
        <v>0</v>
      </c>
      <c r="K28" s="260">
        <f t="shared" si="2"/>
        <v>0</v>
      </c>
    </row>
    <row r="29" spans="1:11">
      <c r="A29" s="268">
        <v>20</v>
      </c>
      <c r="B29" s="269" t="s">
        <v>1579</v>
      </c>
      <c r="C29" s="270" t="s">
        <v>1580</v>
      </c>
      <c r="D29" s="271" t="s">
        <v>208</v>
      </c>
      <c r="E29" s="272">
        <v>40</v>
      </c>
      <c r="F29" s="260">
        <v>0</v>
      </c>
      <c r="G29" s="260">
        <f t="shared" si="0"/>
        <v>0</v>
      </c>
      <c r="H29" s="260">
        <v>0</v>
      </c>
      <c r="I29" s="260">
        <f t="shared" si="1"/>
        <v>0</v>
      </c>
      <c r="J29" s="260">
        <v>0</v>
      </c>
      <c r="K29" s="260">
        <f t="shared" si="2"/>
        <v>0</v>
      </c>
    </row>
    <row r="30" spans="1:11">
      <c r="A30" s="268">
        <v>21</v>
      </c>
      <c r="B30" s="269" t="s">
        <v>1581</v>
      </c>
      <c r="C30" s="270" t="s">
        <v>1582</v>
      </c>
      <c r="D30" s="271" t="s">
        <v>208</v>
      </c>
      <c r="E30" s="272">
        <v>30</v>
      </c>
      <c r="F30" s="260">
        <v>0</v>
      </c>
      <c r="G30" s="260">
        <f t="shared" si="0"/>
        <v>0</v>
      </c>
      <c r="H30" s="260">
        <v>0</v>
      </c>
      <c r="I30" s="260">
        <f t="shared" si="1"/>
        <v>0</v>
      </c>
      <c r="J30" s="260">
        <v>0</v>
      </c>
      <c r="K30" s="260">
        <f t="shared" si="2"/>
        <v>0</v>
      </c>
    </row>
    <row r="31" spans="1:11">
      <c r="A31" s="268">
        <v>22</v>
      </c>
      <c r="B31" s="269" t="s">
        <v>347</v>
      </c>
      <c r="C31" s="270" t="s">
        <v>1583</v>
      </c>
      <c r="D31" s="271" t="s">
        <v>208</v>
      </c>
      <c r="E31" s="272">
        <v>30</v>
      </c>
      <c r="F31" s="260">
        <v>0</v>
      </c>
      <c r="G31" s="260">
        <f t="shared" si="0"/>
        <v>0</v>
      </c>
      <c r="H31" s="260">
        <v>0</v>
      </c>
      <c r="I31" s="260">
        <f t="shared" si="1"/>
        <v>0</v>
      </c>
      <c r="J31" s="260">
        <v>0</v>
      </c>
      <c r="K31" s="260">
        <f t="shared" si="2"/>
        <v>0</v>
      </c>
    </row>
    <row r="32" spans="1:11">
      <c r="A32" s="268">
        <v>23</v>
      </c>
      <c r="B32" s="269" t="s">
        <v>1584</v>
      </c>
      <c r="C32" s="270" t="s">
        <v>1585</v>
      </c>
      <c r="D32" s="271" t="s">
        <v>208</v>
      </c>
      <c r="E32" s="272">
        <v>10</v>
      </c>
      <c r="F32" s="260">
        <v>0</v>
      </c>
      <c r="G32" s="260">
        <f t="shared" si="0"/>
        <v>0</v>
      </c>
      <c r="H32" s="260">
        <v>0</v>
      </c>
      <c r="I32" s="260">
        <f t="shared" si="1"/>
        <v>0</v>
      </c>
      <c r="J32" s="260">
        <v>0</v>
      </c>
      <c r="K32" s="260">
        <f t="shared" si="2"/>
        <v>0</v>
      </c>
    </row>
    <row r="33" spans="1:11">
      <c r="A33" s="268">
        <v>24</v>
      </c>
      <c r="B33" s="269" t="s">
        <v>350</v>
      </c>
      <c r="C33" s="270" t="s">
        <v>1586</v>
      </c>
      <c r="D33" s="271" t="s">
        <v>208</v>
      </c>
      <c r="E33" s="272">
        <v>10</v>
      </c>
      <c r="F33" s="260">
        <v>0</v>
      </c>
      <c r="G33" s="260">
        <f t="shared" si="0"/>
        <v>0</v>
      </c>
      <c r="H33" s="260">
        <v>0</v>
      </c>
      <c r="I33" s="260">
        <f t="shared" si="1"/>
        <v>0</v>
      </c>
      <c r="J33" s="260">
        <v>0</v>
      </c>
      <c r="K33" s="260">
        <f t="shared" si="2"/>
        <v>0</v>
      </c>
    </row>
    <row r="34" spans="1:11" ht="22.5">
      <c r="A34" s="268">
        <v>25</v>
      </c>
      <c r="B34" s="269" t="s">
        <v>1587</v>
      </c>
      <c r="C34" s="270" t="s">
        <v>1588</v>
      </c>
      <c r="D34" s="271" t="s">
        <v>208</v>
      </c>
      <c r="E34" s="272">
        <v>10</v>
      </c>
      <c r="F34" s="260">
        <v>0</v>
      </c>
      <c r="G34" s="260">
        <f t="shared" si="0"/>
        <v>0</v>
      </c>
      <c r="H34" s="260">
        <v>0</v>
      </c>
      <c r="I34" s="260">
        <f t="shared" si="1"/>
        <v>0</v>
      </c>
      <c r="J34" s="260">
        <v>0</v>
      </c>
      <c r="K34" s="260">
        <f t="shared" si="2"/>
        <v>0</v>
      </c>
    </row>
    <row r="35" spans="1:11">
      <c r="A35" s="268">
        <v>26</v>
      </c>
      <c r="B35" s="269" t="s">
        <v>1589</v>
      </c>
      <c r="C35" s="270" t="s">
        <v>1590</v>
      </c>
      <c r="D35" s="271" t="s">
        <v>208</v>
      </c>
      <c r="E35" s="272">
        <v>3</v>
      </c>
      <c r="F35" s="260">
        <v>0</v>
      </c>
      <c r="G35" s="260">
        <f t="shared" si="0"/>
        <v>0</v>
      </c>
      <c r="H35" s="260">
        <v>0</v>
      </c>
      <c r="I35" s="260">
        <f t="shared" si="1"/>
        <v>0</v>
      </c>
      <c r="J35" s="260">
        <v>0</v>
      </c>
      <c r="K35" s="260">
        <f t="shared" si="2"/>
        <v>0</v>
      </c>
    </row>
    <row r="36" spans="1:11">
      <c r="A36" s="268">
        <v>27</v>
      </c>
      <c r="B36" s="269" t="s">
        <v>97</v>
      </c>
      <c r="C36" s="270" t="s">
        <v>1591</v>
      </c>
      <c r="D36" s="271" t="s">
        <v>208</v>
      </c>
      <c r="E36" s="272">
        <v>1</v>
      </c>
      <c r="F36" s="260">
        <v>0</v>
      </c>
      <c r="G36" s="260">
        <f t="shared" si="0"/>
        <v>0</v>
      </c>
      <c r="H36" s="260">
        <v>0</v>
      </c>
      <c r="I36" s="260">
        <f t="shared" si="1"/>
        <v>0</v>
      </c>
      <c r="J36" s="260">
        <v>0</v>
      </c>
      <c r="K36" s="260">
        <f t="shared" si="2"/>
        <v>0</v>
      </c>
    </row>
    <row r="37" spans="1:11">
      <c r="A37" s="268">
        <v>28</v>
      </c>
      <c r="B37" s="269" t="s">
        <v>142</v>
      </c>
      <c r="C37" s="270" t="s">
        <v>1592</v>
      </c>
      <c r="D37" s="271" t="s">
        <v>208</v>
      </c>
      <c r="E37" s="272">
        <v>1</v>
      </c>
      <c r="F37" s="260">
        <v>0</v>
      </c>
      <c r="G37" s="260">
        <f t="shared" si="0"/>
        <v>0</v>
      </c>
      <c r="H37" s="260">
        <v>0</v>
      </c>
      <c r="I37" s="260">
        <f t="shared" si="1"/>
        <v>0</v>
      </c>
      <c r="J37" s="260">
        <v>0</v>
      </c>
      <c r="K37" s="260">
        <f t="shared" si="2"/>
        <v>0</v>
      </c>
    </row>
    <row r="38" spans="1:11" ht="22.5">
      <c r="A38" s="268">
        <v>29</v>
      </c>
      <c r="B38" s="269" t="s">
        <v>202</v>
      </c>
      <c r="C38" s="270" t="s">
        <v>1593</v>
      </c>
      <c r="D38" s="271" t="s">
        <v>687</v>
      </c>
      <c r="E38" s="272">
        <v>1</v>
      </c>
      <c r="F38" s="260">
        <v>0</v>
      </c>
      <c r="G38" s="260">
        <f t="shared" si="0"/>
        <v>0</v>
      </c>
      <c r="H38" s="260">
        <v>0</v>
      </c>
      <c r="I38" s="260">
        <f t="shared" si="1"/>
        <v>0</v>
      </c>
      <c r="J38" s="260">
        <v>0</v>
      </c>
      <c r="K38" s="260">
        <f t="shared" si="2"/>
        <v>0</v>
      </c>
    </row>
    <row r="39" spans="1:11">
      <c r="A39" s="268">
        <v>30</v>
      </c>
      <c r="B39" s="269" t="s">
        <v>1594</v>
      </c>
      <c r="C39" s="270" t="s">
        <v>1595</v>
      </c>
      <c r="D39" s="271" t="s">
        <v>208</v>
      </c>
      <c r="E39" s="272">
        <v>450</v>
      </c>
      <c r="F39" s="260">
        <v>0</v>
      </c>
      <c r="G39" s="260">
        <f t="shared" si="0"/>
        <v>0</v>
      </c>
      <c r="H39" s="260">
        <v>0</v>
      </c>
      <c r="I39" s="260">
        <f t="shared" si="1"/>
        <v>0</v>
      </c>
      <c r="J39" s="260">
        <v>0</v>
      </c>
      <c r="K39" s="260">
        <f t="shared" si="2"/>
        <v>0</v>
      </c>
    </row>
    <row r="40" spans="1:11">
      <c r="A40" s="268">
        <v>31</v>
      </c>
      <c r="B40" s="269" t="s">
        <v>1596</v>
      </c>
      <c r="C40" s="270" t="s">
        <v>1597</v>
      </c>
      <c r="D40" s="271" t="s">
        <v>208</v>
      </c>
      <c r="E40" s="272">
        <v>36</v>
      </c>
      <c r="F40" s="260">
        <v>0</v>
      </c>
      <c r="G40" s="260">
        <f t="shared" si="0"/>
        <v>0</v>
      </c>
      <c r="H40" s="260">
        <v>0</v>
      </c>
      <c r="I40" s="260">
        <f t="shared" si="1"/>
        <v>0</v>
      </c>
      <c r="J40" s="260">
        <v>0</v>
      </c>
      <c r="K40" s="260">
        <f t="shared" si="2"/>
        <v>0</v>
      </c>
    </row>
    <row r="41" spans="1:11">
      <c r="A41" s="268">
        <v>32</v>
      </c>
      <c r="B41" s="269" t="s">
        <v>1598</v>
      </c>
      <c r="C41" s="270" t="s">
        <v>1599</v>
      </c>
      <c r="D41" s="271" t="s">
        <v>208</v>
      </c>
      <c r="E41" s="272">
        <v>8</v>
      </c>
      <c r="F41" s="260">
        <v>0</v>
      </c>
      <c r="G41" s="260">
        <f t="shared" si="0"/>
        <v>0</v>
      </c>
      <c r="H41" s="260">
        <v>0</v>
      </c>
      <c r="I41" s="260">
        <f t="shared" si="1"/>
        <v>0</v>
      </c>
      <c r="J41" s="260">
        <v>0</v>
      </c>
      <c r="K41" s="260">
        <f t="shared" si="2"/>
        <v>0</v>
      </c>
    </row>
    <row r="42" spans="1:11">
      <c r="A42" s="268">
        <v>33</v>
      </c>
      <c r="B42" s="269" t="s">
        <v>1600</v>
      </c>
      <c r="C42" s="270" t="s">
        <v>1601</v>
      </c>
      <c r="D42" s="271" t="s">
        <v>208</v>
      </c>
      <c r="E42" s="272">
        <v>2</v>
      </c>
      <c r="F42" s="260">
        <v>0</v>
      </c>
      <c r="G42" s="260">
        <f t="shared" si="0"/>
        <v>0</v>
      </c>
      <c r="H42" s="260">
        <v>0</v>
      </c>
      <c r="I42" s="260">
        <f t="shared" si="1"/>
        <v>0</v>
      </c>
      <c r="J42" s="260">
        <v>0</v>
      </c>
      <c r="K42" s="260">
        <f t="shared" si="2"/>
        <v>0</v>
      </c>
    </row>
    <row r="43" spans="1:11">
      <c r="A43" s="268">
        <v>34</v>
      </c>
      <c r="B43" s="269" t="s">
        <v>130</v>
      </c>
      <c r="C43" s="270" t="s">
        <v>1602</v>
      </c>
      <c r="D43" s="271" t="s">
        <v>208</v>
      </c>
      <c r="E43" s="272">
        <v>2</v>
      </c>
      <c r="F43" s="260">
        <v>0</v>
      </c>
      <c r="G43" s="260">
        <f t="shared" si="0"/>
        <v>0</v>
      </c>
      <c r="H43" s="260">
        <v>0</v>
      </c>
      <c r="I43" s="260">
        <f t="shared" si="1"/>
        <v>0</v>
      </c>
      <c r="J43" s="260">
        <v>0</v>
      </c>
      <c r="K43" s="260">
        <f t="shared" si="2"/>
        <v>0</v>
      </c>
    </row>
    <row r="44" spans="1:11" ht="22.5">
      <c r="A44" s="268">
        <v>35</v>
      </c>
      <c r="B44" s="269" t="s">
        <v>1603</v>
      </c>
      <c r="C44" s="270" t="s">
        <v>1604</v>
      </c>
      <c r="D44" s="271" t="s">
        <v>208</v>
      </c>
      <c r="E44" s="272">
        <v>102</v>
      </c>
      <c r="F44" s="260">
        <v>0</v>
      </c>
      <c r="G44" s="260">
        <f t="shared" si="0"/>
        <v>0</v>
      </c>
      <c r="H44" s="260">
        <v>0</v>
      </c>
      <c r="I44" s="260">
        <f t="shared" si="1"/>
        <v>0</v>
      </c>
      <c r="J44" s="260">
        <v>0</v>
      </c>
      <c r="K44" s="260">
        <f t="shared" si="2"/>
        <v>0</v>
      </c>
    </row>
    <row r="45" spans="1:11">
      <c r="A45" s="268">
        <v>36</v>
      </c>
      <c r="B45" s="269" t="s">
        <v>230</v>
      </c>
      <c r="C45" s="270" t="s">
        <v>1605</v>
      </c>
      <c r="D45" s="271" t="s">
        <v>208</v>
      </c>
      <c r="E45" s="272">
        <v>4</v>
      </c>
      <c r="F45" s="260">
        <v>0</v>
      </c>
      <c r="G45" s="260">
        <f t="shared" si="0"/>
        <v>0</v>
      </c>
      <c r="H45" s="260">
        <v>0</v>
      </c>
      <c r="I45" s="260">
        <f t="shared" si="1"/>
        <v>0</v>
      </c>
      <c r="J45" s="260">
        <v>0</v>
      </c>
      <c r="K45" s="260">
        <f t="shared" si="2"/>
        <v>0</v>
      </c>
    </row>
    <row r="46" spans="1:11" ht="22.5">
      <c r="A46" s="268">
        <v>37</v>
      </c>
      <c r="B46" s="269" t="s">
        <v>233</v>
      </c>
      <c r="C46" s="270" t="s">
        <v>1606</v>
      </c>
      <c r="D46" s="271" t="s">
        <v>208</v>
      </c>
      <c r="E46" s="272">
        <v>6</v>
      </c>
      <c r="F46" s="260">
        <v>0</v>
      </c>
      <c r="G46" s="260">
        <f t="shared" si="0"/>
        <v>0</v>
      </c>
      <c r="H46" s="260">
        <v>0</v>
      </c>
      <c r="I46" s="260">
        <f t="shared" si="1"/>
        <v>0</v>
      </c>
      <c r="J46" s="260">
        <v>0</v>
      </c>
      <c r="K46" s="260">
        <f t="shared" si="2"/>
        <v>0</v>
      </c>
    </row>
    <row r="47" spans="1:11">
      <c r="A47" s="268">
        <v>38</v>
      </c>
      <c r="B47" s="269" t="s">
        <v>236</v>
      </c>
      <c r="C47" s="270" t="s">
        <v>1607</v>
      </c>
      <c r="D47" s="271" t="s">
        <v>208</v>
      </c>
      <c r="E47" s="272">
        <v>7</v>
      </c>
      <c r="F47" s="260">
        <v>0</v>
      </c>
      <c r="G47" s="260">
        <f t="shared" ref="G47:G78" si="3">PRODUCT(E47:F47)</f>
        <v>0</v>
      </c>
      <c r="H47" s="260">
        <v>0</v>
      </c>
      <c r="I47" s="260">
        <f t="shared" ref="I47:I78" si="4">PRODUCT(E47,H47)</f>
        <v>0</v>
      </c>
      <c r="J47" s="260">
        <v>0</v>
      </c>
      <c r="K47" s="260">
        <f t="shared" ref="K47:K78" si="5">PRODUCT(E47,J47)</f>
        <v>0</v>
      </c>
    </row>
    <row r="48" spans="1:11" ht="22.5">
      <c r="A48" s="268">
        <v>39</v>
      </c>
      <c r="B48" s="269" t="s">
        <v>1608</v>
      </c>
      <c r="C48" s="270" t="s">
        <v>1609</v>
      </c>
      <c r="D48" s="271" t="s">
        <v>208</v>
      </c>
      <c r="E48" s="272">
        <v>6</v>
      </c>
      <c r="F48" s="260">
        <v>0</v>
      </c>
      <c r="G48" s="260">
        <f t="shared" si="3"/>
        <v>0</v>
      </c>
      <c r="H48" s="260">
        <v>0</v>
      </c>
      <c r="I48" s="260">
        <f t="shared" si="4"/>
        <v>0</v>
      </c>
      <c r="J48" s="260">
        <v>0</v>
      </c>
      <c r="K48" s="260">
        <f t="shared" si="5"/>
        <v>0</v>
      </c>
    </row>
    <row r="49" spans="1:11">
      <c r="A49" s="268">
        <v>40</v>
      </c>
      <c r="B49" s="269" t="s">
        <v>1610</v>
      </c>
      <c r="C49" s="270" t="s">
        <v>1611</v>
      </c>
      <c r="D49" s="271" t="s">
        <v>208</v>
      </c>
      <c r="E49" s="272">
        <v>6</v>
      </c>
      <c r="F49" s="260">
        <v>0</v>
      </c>
      <c r="G49" s="260">
        <f t="shared" si="3"/>
        <v>0</v>
      </c>
      <c r="H49" s="260">
        <v>0</v>
      </c>
      <c r="I49" s="260">
        <f t="shared" si="4"/>
        <v>0</v>
      </c>
      <c r="J49" s="260">
        <v>0</v>
      </c>
      <c r="K49" s="260">
        <f t="shared" si="5"/>
        <v>0</v>
      </c>
    </row>
    <row r="50" spans="1:11" ht="22.5">
      <c r="A50" s="268">
        <v>41</v>
      </c>
      <c r="B50" s="269" t="s">
        <v>239</v>
      </c>
      <c r="C50" s="270" t="s">
        <v>1612</v>
      </c>
      <c r="D50" s="271" t="s">
        <v>208</v>
      </c>
      <c r="E50" s="272">
        <v>6</v>
      </c>
      <c r="F50" s="260">
        <v>0</v>
      </c>
      <c r="G50" s="260">
        <f t="shared" si="3"/>
        <v>0</v>
      </c>
      <c r="H50" s="260">
        <v>0</v>
      </c>
      <c r="I50" s="260">
        <f t="shared" si="4"/>
        <v>0</v>
      </c>
      <c r="J50" s="260">
        <v>0</v>
      </c>
      <c r="K50" s="260">
        <f t="shared" si="5"/>
        <v>0</v>
      </c>
    </row>
    <row r="51" spans="1:11">
      <c r="A51" s="268">
        <v>42</v>
      </c>
      <c r="B51" s="269" t="s">
        <v>242</v>
      </c>
      <c r="C51" s="270" t="s">
        <v>1613</v>
      </c>
      <c r="D51" s="271" t="s">
        <v>208</v>
      </c>
      <c r="E51" s="272">
        <v>6</v>
      </c>
      <c r="F51" s="260">
        <v>0</v>
      </c>
      <c r="G51" s="260">
        <f t="shared" si="3"/>
        <v>0</v>
      </c>
      <c r="H51" s="260">
        <v>0</v>
      </c>
      <c r="I51" s="260">
        <f t="shared" si="4"/>
        <v>0</v>
      </c>
      <c r="J51" s="260">
        <v>0</v>
      </c>
      <c r="K51" s="260">
        <f t="shared" si="5"/>
        <v>0</v>
      </c>
    </row>
    <row r="52" spans="1:11">
      <c r="A52" s="268">
        <v>43</v>
      </c>
      <c r="B52" s="269" t="s">
        <v>245</v>
      </c>
      <c r="C52" s="270" t="s">
        <v>1614</v>
      </c>
      <c r="D52" s="271" t="s">
        <v>208</v>
      </c>
      <c r="E52" s="272">
        <v>2</v>
      </c>
      <c r="F52" s="260">
        <v>0</v>
      </c>
      <c r="G52" s="260">
        <f t="shared" si="3"/>
        <v>0</v>
      </c>
      <c r="H52" s="260">
        <v>0</v>
      </c>
      <c r="I52" s="260">
        <f t="shared" si="4"/>
        <v>0</v>
      </c>
      <c r="J52" s="260">
        <v>0</v>
      </c>
      <c r="K52" s="260">
        <f t="shared" si="5"/>
        <v>0</v>
      </c>
    </row>
    <row r="53" spans="1:11">
      <c r="A53" s="268">
        <v>44</v>
      </c>
      <c r="B53" s="269" t="s">
        <v>249</v>
      </c>
      <c r="C53" s="270" t="s">
        <v>1615</v>
      </c>
      <c r="D53" s="271" t="s">
        <v>208</v>
      </c>
      <c r="E53" s="272">
        <v>5</v>
      </c>
      <c r="F53" s="260">
        <v>0</v>
      </c>
      <c r="G53" s="260">
        <f t="shared" si="3"/>
        <v>0</v>
      </c>
      <c r="H53" s="260">
        <v>0</v>
      </c>
      <c r="I53" s="260">
        <f t="shared" si="4"/>
        <v>0</v>
      </c>
      <c r="J53" s="260">
        <v>0</v>
      </c>
      <c r="K53" s="260">
        <f t="shared" si="5"/>
        <v>0</v>
      </c>
    </row>
    <row r="54" spans="1:11">
      <c r="A54" s="268">
        <v>45</v>
      </c>
      <c r="B54" s="269" t="s">
        <v>1616</v>
      </c>
      <c r="C54" s="270" t="s">
        <v>1617</v>
      </c>
      <c r="D54" s="271" t="s">
        <v>149</v>
      </c>
      <c r="E54" s="272">
        <v>100</v>
      </c>
      <c r="F54" s="260">
        <v>0</v>
      </c>
      <c r="G54" s="260">
        <f t="shared" si="3"/>
        <v>0</v>
      </c>
      <c r="H54" s="260">
        <v>0</v>
      </c>
      <c r="I54" s="260">
        <f t="shared" si="4"/>
        <v>0</v>
      </c>
      <c r="J54" s="260">
        <v>0</v>
      </c>
      <c r="K54" s="260">
        <f t="shared" si="5"/>
        <v>0</v>
      </c>
    </row>
    <row r="55" spans="1:11">
      <c r="A55" s="268">
        <v>46</v>
      </c>
      <c r="B55" s="269" t="s">
        <v>212</v>
      </c>
      <c r="C55" s="270" t="s">
        <v>1618</v>
      </c>
      <c r="D55" s="271" t="s">
        <v>149</v>
      </c>
      <c r="E55" s="272">
        <v>83</v>
      </c>
      <c r="F55" s="260">
        <v>0</v>
      </c>
      <c r="G55" s="260">
        <f t="shared" si="3"/>
        <v>0</v>
      </c>
      <c r="H55" s="260">
        <v>0</v>
      </c>
      <c r="I55" s="260">
        <f t="shared" si="4"/>
        <v>0</v>
      </c>
      <c r="J55" s="260">
        <v>0</v>
      </c>
      <c r="K55" s="260">
        <f t="shared" si="5"/>
        <v>0</v>
      </c>
    </row>
    <row r="56" spans="1:11">
      <c r="A56" s="268">
        <v>47</v>
      </c>
      <c r="B56" s="269" t="s">
        <v>215</v>
      </c>
      <c r="C56" s="270" t="s">
        <v>1619</v>
      </c>
      <c r="D56" s="271" t="s">
        <v>149</v>
      </c>
      <c r="E56" s="272">
        <v>83</v>
      </c>
      <c r="F56" s="260">
        <v>0</v>
      </c>
      <c r="G56" s="260">
        <f t="shared" si="3"/>
        <v>0</v>
      </c>
      <c r="H56" s="260">
        <v>0</v>
      </c>
      <c r="I56" s="260">
        <f t="shared" si="4"/>
        <v>0</v>
      </c>
      <c r="J56" s="260">
        <v>0</v>
      </c>
      <c r="K56" s="260">
        <f t="shared" si="5"/>
        <v>0</v>
      </c>
    </row>
    <row r="57" spans="1:11">
      <c r="A57" s="268">
        <v>48</v>
      </c>
      <c r="B57" s="269" t="s">
        <v>218</v>
      </c>
      <c r="C57" s="270" t="s">
        <v>1620</v>
      </c>
      <c r="D57" s="271" t="s">
        <v>687</v>
      </c>
      <c r="E57" s="272">
        <v>168</v>
      </c>
      <c r="F57" s="260">
        <v>0</v>
      </c>
      <c r="G57" s="260">
        <f t="shared" si="3"/>
        <v>0</v>
      </c>
      <c r="H57" s="260">
        <v>0</v>
      </c>
      <c r="I57" s="260">
        <f t="shared" si="4"/>
        <v>0</v>
      </c>
      <c r="J57" s="260">
        <v>0</v>
      </c>
      <c r="K57" s="260">
        <f t="shared" si="5"/>
        <v>0</v>
      </c>
    </row>
    <row r="58" spans="1:11">
      <c r="A58" s="268">
        <v>49</v>
      </c>
      <c r="B58" s="269" t="s">
        <v>1621</v>
      </c>
      <c r="C58" s="270" t="s">
        <v>1622</v>
      </c>
      <c r="D58" s="271" t="s">
        <v>687</v>
      </c>
      <c r="E58" s="272">
        <v>8</v>
      </c>
      <c r="F58" s="260">
        <v>0</v>
      </c>
      <c r="G58" s="260">
        <f t="shared" si="3"/>
        <v>0</v>
      </c>
      <c r="H58" s="260">
        <v>0</v>
      </c>
      <c r="I58" s="260">
        <f t="shared" si="4"/>
        <v>0</v>
      </c>
      <c r="J58" s="260">
        <v>0</v>
      </c>
      <c r="K58" s="260">
        <f t="shared" si="5"/>
        <v>0</v>
      </c>
    </row>
    <row r="59" spans="1:11">
      <c r="A59" s="268">
        <v>50</v>
      </c>
      <c r="B59" s="269" t="s">
        <v>221</v>
      </c>
      <c r="C59" s="270" t="s">
        <v>1623</v>
      </c>
      <c r="D59" s="271" t="s">
        <v>687</v>
      </c>
      <c r="E59" s="272">
        <v>83</v>
      </c>
      <c r="F59" s="260">
        <v>0</v>
      </c>
      <c r="G59" s="260">
        <f t="shared" si="3"/>
        <v>0</v>
      </c>
      <c r="H59" s="260">
        <v>0</v>
      </c>
      <c r="I59" s="260">
        <f t="shared" si="4"/>
        <v>0</v>
      </c>
      <c r="J59" s="260">
        <v>0</v>
      </c>
      <c r="K59" s="260">
        <f t="shared" si="5"/>
        <v>0</v>
      </c>
    </row>
    <row r="60" spans="1:11">
      <c r="A60" s="268">
        <v>51</v>
      </c>
      <c r="B60" s="269" t="s">
        <v>224</v>
      </c>
      <c r="C60" s="270" t="s">
        <v>1624</v>
      </c>
      <c r="D60" s="271" t="s">
        <v>687</v>
      </c>
      <c r="E60" s="272">
        <v>83</v>
      </c>
      <c r="F60" s="260">
        <v>0</v>
      </c>
      <c r="G60" s="260">
        <f t="shared" si="3"/>
        <v>0</v>
      </c>
      <c r="H60" s="260">
        <v>0</v>
      </c>
      <c r="I60" s="260">
        <f t="shared" si="4"/>
        <v>0</v>
      </c>
      <c r="J60" s="260">
        <v>0</v>
      </c>
      <c r="K60" s="260">
        <f t="shared" si="5"/>
        <v>0</v>
      </c>
    </row>
    <row r="61" spans="1:11" ht="22.5">
      <c r="A61" s="268">
        <v>52</v>
      </c>
      <c r="B61" s="269" t="s">
        <v>227</v>
      </c>
      <c r="C61" s="270" t="s">
        <v>1625</v>
      </c>
      <c r="D61" s="271" t="s">
        <v>687</v>
      </c>
      <c r="E61" s="272">
        <v>83</v>
      </c>
      <c r="F61" s="260">
        <v>0</v>
      </c>
      <c r="G61" s="260">
        <f t="shared" si="3"/>
        <v>0</v>
      </c>
      <c r="H61" s="260">
        <v>0</v>
      </c>
      <c r="I61" s="260">
        <f t="shared" si="4"/>
        <v>0</v>
      </c>
      <c r="J61" s="260">
        <v>0</v>
      </c>
      <c r="K61" s="260">
        <f t="shared" si="5"/>
        <v>0</v>
      </c>
    </row>
    <row r="62" spans="1:11">
      <c r="A62" s="268">
        <v>53</v>
      </c>
      <c r="B62" s="269" t="s">
        <v>1626</v>
      </c>
      <c r="C62" s="270" t="s">
        <v>1627</v>
      </c>
      <c r="D62" s="271" t="s">
        <v>149</v>
      </c>
      <c r="E62" s="272">
        <v>22</v>
      </c>
      <c r="F62" s="260">
        <v>0</v>
      </c>
      <c r="G62" s="260">
        <f t="shared" si="3"/>
        <v>0</v>
      </c>
      <c r="H62" s="260">
        <v>0</v>
      </c>
      <c r="I62" s="260">
        <f t="shared" si="4"/>
        <v>0</v>
      </c>
      <c r="J62" s="260">
        <v>0</v>
      </c>
      <c r="K62" s="260">
        <f t="shared" si="5"/>
        <v>0</v>
      </c>
    </row>
    <row r="63" spans="1:11" ht="22.5">
      <c r="A63" s="268">
        <v>54</v>
      </c>
      <c r="B63" s="269" t="s">
        <v>252</v>
      </c>
      <c r="C63" s="270" t="s">
        <v>1628</v>
      </c>
      <c r="D63" s="271" t="s">
        <v>149</v>
      </c>
      <c r="E63" s="272">
        <v>22</v>
      </c>
      <c r="F63" s="260">
        <v>0</v>
      </c>
      <c r="G63" s="260">
        <f t="shared" si="3"/>
        <v>0</v>
      </c>
      <c r="H63" s="260">
        <v>0</v>
      </c>
      <c r="I63" s="260">
        <f t="shared" si="4"/>
        <v>0</v>
      </c>
      <c r="J63" s="260">
        <v>0</v>
      </c>
      <c r="K63" s="260">
        <f t="shared" si="5"/>
        <v>0</v>
      </c>
    </row>
    <row r="64" spans="1:11" ht="22.5">
      <c r="A64" s="268">
        <v>55</v>
      </c>
      <c r="B64" s="269" t="s">
        <v>255</v>
      </c>
      <c r="C64" s="270" t="s">
        <v>1629</v>
      </c>
      <c r="D64" s="271" t="s">
        <v>149</v>
      </c>
      <c r="E64" s="272">
        <v>22</v>
      </c>
      <c r="F64" s="260">
        <v>0</v>
      </c>
      <c r="G64" s="260">
        <f t="shared" si="3"/>
        <v>0</v>
      </c>
      <c r="H64" s="260">
        <v>0</v>
      </c>
      <c r="I64" s="260">
        <f t="shared" si="4"/>
        <v>0</v>
      </c>
      <c r="J64" s="260">
        <v>0</v>
      </c>
      <c r="K64" s="260">
        <f t="shared" si="5"/>
        <v>0</v>
      </c>
    </row>
    <row r="65" spans="1:11">
      <c r="A65" s="268">
        <v>56</v>
      </c>
      <c r="B65" s="269" t="s">
        <v>258</v>
      </c>
      <c r="C65" s="270" t="s">
        <v>1630</v>
      </c>
      <c r="D65" s="271" t="s">
        <v>149</v>
      </c>
      <c r="E65" s="272">
        <v>12</v>
      </c>
      <c r="F65" s="260">
        <v>0</v>
      </c>
      <c r="G65" s="260">
        <f t="shared" si="3"/>
        <v>0</v>
      </c>
      <c r="H65" s="260">
        <v>0</v>
      </c>
      <c r="I65" s="260">
        <f t="shared" si="4"/>
        <v>0</v>
      </c>
      <c r="J65" s="260">
        <v>0</v>
      </c>
      <c r="K65" s="260">
        <f t="shared" si="5"/>
        <v>0</v>
      </c>
    </row>
    <row r="66" spans="1:11">
      <c r="A66" s="268">
        <v>57</v>
      </c>
      <c r="B66" s="269" t="s">
        <v>261</v>
      </c>
      <c r="C66" s="270" t="s">
        <v>1631</v>
      </c>
      <c r="D66" s="271" t="s">
        <v>208</v>
      </c>
      <c r="E66" s="272">
        <v>3</v>
      </c>
      <c r="F66" s="260">
        <v>0</v>
      </c>
      <c r="G66" s="260">
        <f t="shared" si="3"/>
        <v>0</v>
      </c>
      <c r="H66" s="260">
        <v>0</v>
      </c>
      <c r="I66" s="260">
        <f t="shared" si="4"/>
        <v>0</v>
      </c>
      <c r="J66" s="260">
        <v>0</v>
      </c>
      <c r="K66" s="260">
        <f t="shared" si="5"/>
        <v>0</v>
      </c>
    </row>
    <row r="67" spans="1:11" ht="22.5">
      <c r="A67" s="268">
        <v>58</v>
      </c>
      <c r="B67" s="269" t="s">
        <v>264</v>
      </c>
      <c r="C67" s="270" t="s">
        <v>1632</v>
      </c>
      <c r="D67" s="271" t="s">
        <v>208</v>
      </c>
      <c r="E67" s="272">
        <v>15</v>
      </c>
      <c r="F67" s="260">
        <v>0</v>
      </c>
      <c r="G67" s="260">
        <f t="shared" si="3"/>
        <v>0</v>
      </c>
      <c r="H67" s="260">
        <v>0</v>
      </c>
      <c r="I67" s="260">
        <f t="shared" si="4"/>
        <v>0</v>
      </c>
      <c r="J67" s="260">
        <v>0</v>
      </c>
      <c r="K67" s="260">
        <f t="shared" si="5"/>
        <v>0</v>
      </c>
    </row>
    <row r="68" spans="1:11">
      <c r="A68" s="268">
        <v>59</v>
      </c>
      <c r="B68" s="269" t="s">
        <v>267</v>
      </c>
      <c r="C68" s="270" t="s">
        <v>1633</v>
      </c>
      <c r="D68" s="271" t="s">
        <v>687</v>
      </c>
      <c r="E68" s="272">
        <v>4</v>
      </c>
      <c r="F68" s="260">
        <v>0</v>
      </c>
      <c r="G68" s="260">
        <f t="shared" si="3"/>
        <v>0</v>
      </c>
      <c r="H68" s="260">
        <v>0</v>
      </c>
      <c r="I68" s="260">
        <f t="shared" si="4"/>
        <v>0</v>
      </c>
      <c r="J68" s="260">
        <v>0</v>
      </c>
      <c r="K68" s="260">
        <f t="shared" si="5"/>
        <v>0</v>
      </c>
    </row>
    <row r="69" spans="1:11">
      <c r="A69" s="268">
        <v>60</v>
      </c>
      <c r="B69" s="269" t="s">
        <v>269</v>
      </c>
      <c r="C69" s="270" t="s">
        <v>1634</v>
      </c>
      <c r="D69" s="271" t="s">
        <v>208</v>
      </c>
      <c r="E69" s="272">
        <v>2</v>
      </c>
      <c r="F69" s="260">
        <v>0</v>
      </c>
      <c r="G69" s="260">
        <f t="shared" si="3"/>
        <v>0</v>
      </c>
      <c r="H69" s="260">
        <v>0</v>
      </c>
      <c r="I69" s="260">
        <f t="shared" si="4"/>
        <v>0</v>
      </c>
      <c r="J69" s="260">
        <v>0</v>
      </c>
      <c r="K69" s="260">
        <f t="shared" si="5"/>
        <v>0</v>
      </c>
    </row>
    <row r="70" spans="1:11">
      <c r="A70" s="268">
        <v>61</v>
      </c>
      <c r="B70" s="269" t="s">
        <v>272</v>
      </c>
      <c r="C70" s="270" t="s">
        <v>1635</v>
      </c>
      <c r="D70" s="271" t="s">
        <v>208</v>
      </c>
      <c r="E70" s="272">
        <v>4</v>
      </c>
      <c r="F70" s="260">
        <v>0</v>
      </c>
      <c r="G70" s="260">
        <f t="shared" si="3"/>
        <v>0</v>
      </c>
      <c r="H70" s="260">
        <v>0</v>
      </c>
      <c r="I70" s="260">
        <f t="shared" si="4"/>
        <v>0</v>
      </c>
      <c r="J70" s="260">
        <v>0</v>
      </c>
      <c r="K70" s="260">
        <f t="shared" si="5"/>
        <v>0</v>
      </c>
    </row>
    <row r="71" spans="1:11">
      <c r="A71" s="268">
        <v>62</v>
      </c>
      <c r="B71" s="269" t="s">
        <v>275</v>
      </c>
      <c r="C71" s="270" t="s">
        <v>1636</v>
      </c>
      <c r="D71" s="271" t="s">
        <v>687</v>
      </c>
      <c r="E71" s="272">
        <v>14</v>
      </c>
      <c r="F71" s="260">
        <v>0</v>
      </c>
      <c r="G71" s="260">
        <f t="shared" si="3"/>
        <v>0</v>
      </c>
      <c r="H71" s="260">
        <v>0</v>
      </c>
      <c r="I71" s="260">
        <f t="shared" si="4"/>
        <v>0</v>
      </c>
      <c r="J71" s="260">
        <v>0</v>
      </c>
      <c r="K71" s="260">
        <f t="shared" si="5"/>
        <v>0</v>
      </c>
    </row>
    <row r="72" spans="1:11">
      <c r="A72" s="268">
        <v>63</v>
      </c>
      <c r="B72" s="269" t="s">
        <v>278</v>
      </c>
      <c r="C72" s="270" t="s">
        <v>1637</v>
      </c>
      <c r="D72" s="271" t="s">
        <v>208</v>
      </c>
      <c r="E72" s="272">
        <v>6</v>
      </c>
      <c r="F72" s="260">
        <v>0</v>
      </c>
      <c r="G72" s="260">
        <f t="shared" si="3"/>
        <v>0</v>
      </c>
      <c r="H72" s="260">
        <v>0</v>
      </c>
      <c r="I72" s="260">
        <f t="shared" si="4"/>
        <v>0</v>
      </c>
      <c r="J72" s="260">
        <v>0</v>
      </c>
      <c r="K72" s="260">
        <f t="shared" si="5"/>
        <v>0</v>
      </c>
    </row>
    <row r="73" spans="1:11">
      <c r="A73" s="268">
        <v>64</v>
      </c>
      <c r="B73" s="269" t="s">
        <v>281</v>
      </c>
      <c r="C73" s="270" t="s">
        <v>1638</v>
      </c>
      <c r="D73" s="271" t="s">
        <v>208</v>
      </c>
      <c r="E73" s="272">
        <v>6</v>
      </c>
      <c r="F73" s="260">
        <v>0</v>
      </c>
      <c r="G73" s="260">
        <f t="shared" si="3"/>
        <v>0</v>
      </c>
      <c r="H73" s="260">
        <v>0</v>
      </c>
      <c r="I73" s="260">
        <f t="shared" si="4"/>
        <v>0</v>
      </c>
      <c r="J73" s="260">
        <v>0</v>
      </c>
      <c r="K73" s="260">
        <f t="shared" si="5"/>
        <v>0</v>
      </c>
    </row>
    <row r="74" spans="1:11">
      <c r="A74" s="268">
        <v>65</v>
      </c>
      <c r="B74" s="269" t="s">
        <v>284</v>
      </c>
      <c r="C74" s="270" t="s">
        <v>1639</v>
      </c>
      <c r="D74" s="271" t="s">
        <v>208</v>
      </c>
      <c r="E74" s="272">
        <v>3</v>
      </c>
      <c r="F74" s="260">
        <v>0</v>
      </c>
      <c r="G74" s="260">
        <f t="shared" si="3"/>
        <v>0</v>
      </c>
      <c r="H74" s="260">
        <v>0</v>
      </c>
      <c r="I74" s="260">
        <f t="shared" si="4"/>
        <v>0</v>
      </c>
      <c r="J74" s="260">
        <v>0</v>
      </c>
      <c r="K74" s="260">
        <f t="shared" si="5"/>
        <v>0</v>
      </c>
    </row>
    <row r="75" spans="1:11">
      <c r="A75" s="268">
        <v>66</v>
      </c>
      <c r="B75" s="269" t="s">
        <v>287</v>
      </c>
      <c r="C75" s="270" t="s">
        <v>1640</v>
      </c>
      <c r="D75" s="271" t="s">
        <v>149</v>
      </c>
      <c r="E75" s="272">
        <v>17</v>
      </c>
      <c r="F75" s="260">
        <v>0</v>
      </c>
      <c r="G75" s="260">
        <f t="shared" si="3"/>
        <v>0</v>
      </c>
      <c r="H75" s="260">
        <v>0</v>
      </c>
      <c r="I75" s="260">
        <f t="shared" si="4"/>
        <v>0</v>
      </c>
      <c r="J75" s="260">
        <v>0</v>
      </c>
      <c r="K75" s="260">
        <f t="shared" si="5"/>
        <v>0</v>
      </c>
    </row>
    <row r="76" spans="1:11">
      <c r="A76" s="268">
        <v>67</v>
      </c>
      <c r="B76" s="269" t="s">
        <v>290</v>
      </c>
      <c r="C76" s="270" t="s">
        <v>1641</v>
      </c>
      <c r="D76" s="271" t="s">
        <v>687</v>
      </c>
      <c r="E76" s="272">
        <v>17</v>
      </c>
      <c r="F76" s="260">
        <v>0</v>
      </c>
      <c r="G76" s="260">
        <f t="shared" si="3"/>
        <v>0</v>
      </c>
      <c r="H76" s="260">
        <v>0</v>
      </c>
      <c r="I76" s="260">
        <f t="shared" si="4"/>
        <v>0</v>
      </c>
      <c r="J76" s="260">
        <v>0</v>
      </c>
      <c r="K76" s="260">
        <f t="shared" si="5"/>
        <v>0</v>
      </c>
    </row>
    <row r="77" spans="1:11">
      <c r="A77" s="268">
        <v>68</v>
      </c>
      <c r="B77" s="269" t="s">
        <v>294</v>
      </c>
      <c r="C77" s="270" t="s">
        <v>1642</v>
      </c>
      <c r="D77" s="271" t="s">
        <v>687</v>
      </c>
      <c r="E77" s="272">
        <v>12</v>
      </c>
      <c r="F77" s="260">
        <v>0</v>
      </c>
      <c r="G77" s="260">
        <f t="shared" si="3"/>
        <v>0</v>
      </c>
      <c r="H77" s="260">
        <v>0</v>
      </c>
      <c r="I77" s="260">
        <f t="shared" si="4"/>
        <v>0</v>
      </c>
      <c r="J77" s="260">
        <v>0</v>
      </c>
      <c r="K77" s="260">
        <f t="shared" si="5"/>
        <v>0</v>
      </c>
    </row>
    <row r="78" spans="1:11">
      <c r="A78" s="268">
        <v>69</v>
      </c>
      <c r="B78" s="269" t="s">
        <v>375</v>
      </c>
      <c r="C78" s="270" t="s">
        <v>1643</v>
      </c>
      <c r="D78" s="271" t="s">
        <v>208</v>
      </c>
      <c r="E78" s="272">
        <v>1</v>
      </c>
      <c r="F78" s="260">
        <v>0</v>
      </c>
      <c r="G78" s="260">
        <f t="shared" si="3"/>
        <v>0</v>
      </c>
      <c r="H78" s="260">
        <v>0</v>
      </c>
      <c r="I78" s="260">
        <f t="shared" si="4"/>
        <v>0</v>
      </c>
      <c r="J78" s="260">
        <v>0</v>
      </c>
      <c r="K78" s="260">
        <f t="shared" si="5"/>
        <v>0</v>
      </c>
    </row>
    <row r="79" spans="1:11" ht="22.5">
      <c r="A79" s="268">
        <v>70</v>
      </c>
      <c r="B79" s="269" t="s">
        <v>378</v>
      </c>
      <c r="C79" s="270" t="s">
        <v>1644</v>
      </c>
      <c r="D79" s="271" t="s">
        <v>208</v>
      </c>
      <c r="E79" s="272">
        <v>2</v>
      </c>
      <c r="F79" s="260">
        <v>0</v>
      </c>
      <c r="G79" s="260">
        <f t="shared" ref="G79:G102" si="6">PRODUCT(E79:F79)</f>
        <v>0</v>
      </c>
      <c r="H79" s="260">
        <v>0</v>
      </c>
      <c r="I79" s="260">
        <f t="shared" ref="I79:I102" si="7">PRODUCT(E79,H79)</f>
        <v>0</v>
      </c>
      <c r="J79" s="260">
        <v>0</v>
      </c>
      <c r="K79" s="260">
        <f t="shared" ref="K79:K102" si="8">PRODUCT(E79,J79)</f>
        <v>0</v>
      </c>
    </row>
    <row r="80" spans="1:11">
      <c r="A80" s="268">
        <v>71</v>
      </c>
      <c r="B80" s="269" t="s">
        <v>382</v>
      </c>
      <c r="C80" s="270" t="s">
        <v>1645</v>
      </c>
      <c r="D80" s="271" t="s">
        <v>208</v>
      </c>
      <c r="E80" s="272">
        <v>9</v>
      </c>
      <c r="F80" s="260">
        <v>0</v>
      </c>
      <c r="G80" s="260">
        <f t="shared" si="6"/>
        <v>0</v>
      </c>
      <c r="H80" s="260">
        <v>0</v>
      </c>
      <c r="I80" s="260">
        <f t="shared" si="7"/>
        <v>0</v>
      </c>
      <c r="J80" s="260">
        <v>0</v>
      </c>
      <c r="K80" s="260">
        <f t="shared" si="8"/>
        <v>0</v>
      </c>
    </row>
    <row r="81" spans="1:11" ht="22.5">
      <c r="A81" s="268">
        <v>72</v>
      </c>
      <c r="B81" s="269" t="s">
        <v>385</v>
      </c>
      <c r="C81" s="270" t="s">
        <v>1646</v>
      </c>
      <c r="D81" s="271" t="s">
        <v>208</v>
      </c>
      <c r="E81" s="272">
        <v>1</v>
      </c>
      <c r="F81" s="260">
        <v>0</v>
      </c>
      <c r="G81" s="260">
        <f t="shared" si="6"/>
        <v>0</v>
      </c>
      <c r="H81" s="260">
        <v>0</v>
      </c>
      <c r="I81" s="260">
        <f t="shared" si="7"/>
        <v>0</v>
      </c>
      <c r="J81" s="260">
        <v>0</v>
      </c>
      <c r="K81" s="260">
        <f t="shared" si="8"/>
        <v>0</v>
      </c>
    </row>
    <row r="82" spans="1:11">
      <c r="A82" s="268">
        <v>73</v>
      </c>
      <c r="B82" s="269" t="s">
        <v>388</v>
      </c>
      <c r="C82" s="270" t="s">
        <v>1647</v>
      </c>
      <c r="D82" s="271" t="s">
        <v>208</v>
      </c>
      <c r="E82" s="272">
        <v>6</v>
      </c>
      <c r="F82" s="260">
        <v>0</v>
      </c>
      <c r="G82" s="260">
        <f t="shared" si="6"/>
        <v>0</v>
      </c>
      <c r="H82" s="260">
        <v>0</v>
      </c>
      <c r="I82" s="260">
        <f t="shared" si="7"/>
        <v>0</v>
      </c>
      <c r="J82" s="260">
        <v>0</v>
      </c>
      <c r="K82" s="260">
        <f t="shared" si="8"/>
        <v>0</v>
      </c>
    </row>
    <row r="83" spans="1:11" ht="22.5">
      <c r="A83" s="268">
        <v>74</v>
      </c>
      <c r="B83" s="269" t="s">
        <v>392</v>
      </c>
      <c r="C83" s="270" t="s">
        <v>1648</v>
      </c>
      <c r="D83" s="271" t="s">
        <v>208</v>
      </c>
      <c r="E83" s="272">
        <v>4</v>
      </c>
      <c r="F83" s="260">
        <v>0</v>
      </c>
      <c r="G83" s="260">
        <f t="shared" si="6"/>
        <v>0</v>
      </c>
      <c r="H83" s="260">
        <v>0</v>
      </c>
      <c r="I83" s="260">
        <f t="shared" si="7"/>
        <v>0</v>
      </c>
      <c r="J83" s="260">
        <v>0</v>
      </c>
      <c r="K83" s="260">
        <f t="shared" si="8"/>
        <v>0</v>
      </c>
    </row>
    <row r="84" spans="1:11" ht="22.5">
      <c r="A84" s="268">
        <v>75</v>
      </c>
      <c r="B84" s="269" t="s">
        <v>396</v>
      </c>
      <c r="C84" s="270" t="s">
        <v>1649</v>
      </c>
      <c r="D84" s="271" t="s">
        <v>208</v>
      </c>
      <c r="E84" s="272">
        <v>5</v>
      </c>
      <c r="F84" s="260">
        <v>0</v>
      </c>
      <c r="G84" s="260">
        <f t="shared" si="6"/>
        <v>0</v>
      </c>
      <c r="H84" s="260">
        <v>0</v>
      </c>
      <c r="I84" s="260">
        <f t="shared" si="7"/>
        <v>0</v>
      </c>
      <c r="J84" s="260">
        <v>0</v>
      </c>
      <c r="K84" s="260">
        <f t="shared" si="8"/>
        <v>0</v>
      </c>
    </row>
    <row r="85" spans="1:11">
      <c r="A85" s="268">
        <v>76</v>
      </c>
      <c r="B85" s="269" t="s">
        <v>399</v>
      </c>
      <c r="C85" s="270" t="s">
        <v>1650</v>
      </c>
      <c r="D85" s="271" t="s">
        <v>208</v>
      </c>
      <c r="E85" s="272">
        <v>5</v>
      </c>
      <c r="F85" s="260">
        <v>0</v>
      </c>
      <c r="G85" s="260">
        <f t="shared" si="6"/>
        <v>0</v>
      </c>
      <c r="H85" s="260">
        <v>0</v>
      </c>
      <c r="I85" s="260">
        <f t="shared" si="7"/>
        <v>0</v>
      </c>
      <c r="J85" s="260">
        <v>0</v>
      </c>
      <c r="K85" s="260">
        <f t="shared" si="8"/>
        <v>0</v>
      </c>
    </row>
    <row r="86" spans="1:11">
      <c r="A86" s="268">
        <v>77</v>
      </c>
      <c r="B86" s="269" t="s">
        <v>402</v>
      </c>
      <c r="C86" s="270" t="s">
        <v>1651</v>
      </c>
      <c r="D86" s="271" t="s">
        <v>208</v>
      </c>
      <c r="E86" s="272">
        <v>5</v>
      </c>
      <c r="F86" s="260">
        <v>0</v>
      </c>
      <c r="G86" s="260">
        <f t="shared" si="6"/>
        <v>0</v>
      </c>
      <c r="H86" s="260">
        <v>0</v>
      </c>
      <c r="I86" s="260">
        <f t="shared" si="7"/>
        <v>0</v>
      </c>
      <c r="J86" s="260">
        <v>0</v>
      </c>
      <c r="K86" s="260">
        <f t="shared" si="8"/>
        <v>0</v>
      </c>
    </row>
    <row r="87" spans="1:11">
      <c r="A87" s="268">
        <v>78</v>
      </c>
      <c r="B87" s="269" t="s">
        <v>404</v>
      </c>
      <c r="C87" s="270" t="s">
        <v>1652</v>
      </c>
      <c r="D87" s="271" t="s">
        <v>687</v>
      </c>
      <c r="E87" s="272">
        <v>10</v>
      </c>
      <c r="F87" s="260">
        <v>0</v>
      </c>
      <c r="G87" s="260">
        <f t="shared" si="6"/>
        <v>0</v>
      </c>
      <c r="H87" s="260">
        <v>0</v>
      </c>
      <c r="I87" s="260">
        <f t="shared" si="7"/>
        <v>0</v>
      </c>
      <c r="J87" s="260">
        <v>0</v>
      </c>
      <c r="K87" s="260">
        <f t="shared" si="8"/>
        <v>0</v>
      </c>
    </row>
    <row r="88" spans="1:11" ht="22.5">
      <c r="A88" s="268">
        <v>79</v>
      </c>
      <c r="B88" s="269" t="s">
        <v>1653</v>
      </c>
      <c r="C88" s="270" t="s">
        <v>1654</v>
      </c>
      <c r="D88" s="271" t="s">
        <v>149</v>
      </c>
      <c r="E88" s="272">
        <v>160</v>
      </c>
      <c r="F88" s="260">
        <v>0</v>
      </c>
      <c r="G88" s="260">
        <f t="shared" si="6"/>
        <v>0</v>
      </c>
      <c r="H88" s="260">
        <v>0</v>
      </c>
      <c r="I88" s="260">
        <f t="shared" si="7"/>
        <v>0</v>
      </c>
      <c r="J88" s="260">
        <v>0</v>
      </c>
      <c r="K88" s="260">
        <f t="shared" si="8"/>
        <v>0</v>
      </c>
    </row>
    <row r="89" spans="1:11" ht="22.5">
      <c r="A89" s="268">
        <v>80</v>
      </c>
      <c r="B89" s="269" t="s">
        <v>1655</v>
      </c>
      <c r="C89" s="270" t="s">
        <v>1656</v>
      </c>
      <c r="D89" s="271" t="s">
        <v>149</v>
      </c>
      <c r="E89" s="272">
        <v>28</v>
      </c>
      <c r="F89" s="260">
        <v>0</v>
      </c>
      <c r="G89" s="260">
        <f t="shared" si="6"/>
        <v>0</v>
      </c>
      <c r="H89" s="260">
        <v>0</v>
      </c>
      <c r="I89" s="260">
        <f t="shared" si="7"/>
        <v>0</v>
      </c>
      <c r="J89" s="260">
        <v>0</v>
      </c>
      <c r="K89" s="260">
        <f t="shared" si="8"/>
        <v>0</v>
      </c>
    </row>
    <row r="90" spans="1:11" ht="22.5">
      <c r="A90" s="268">
        <v>81</v>
      </c>
      <c r="B90" s="269" t="s">
        <v>1657</v>
      </c>
      <c r="C90" s="270" t="s">
        <v>1658</v>
      </c>
      <c r="D90" s="271" t="s">
        <v>149</v>
      </c>
      <c r="E90" s="272">
        <v>70</v>
      </c>
      <c r="F90" s="260">
        <v>0</v>
      </c>
      <c r="G90" s="260">
        <f t="shared" si="6"/>
        <v>0</v>
      </c>
      <c r="H90" s="260">
        <v>0</v>
      </c>
      <c r="I90" s="260">
        <f t="shared" si="7"/>
        <v>0</v>
      </c>
      <c r="J90" s="260">
        <v>0</v>
      </c>
      <c r="K90" s="260">
        <f t="shared" si="8"/>
        <v>0</v>
      </c>
    </row>
    <row r="91" spans="1:11">
      <c r="A91" s="268">
        <v>82</v>
      </c>
      <c r="B91" s="269" t="s">
        <v>1659</v>
      </c>
      <c r="C91" s="270" t="s">
        <v>1660</v>
      </c>
      <c r="D91" s="271" t="s">
        <v>149</v>
      </c>
      <c r="E91" s="272">
        <v>3</v>
      </c>
      <c r="F91" s="260">
        <v>0</v>
      </c>
      <c r="G91" s="260">
        <f t="shared" si="6"/>
        <v>0</v>
      </c>
      <c r="H91" s="260">
        <v>0</v>
      </c>
      <c r="I91" s="260">
        <f t="shared" si="7"/>
        <v>0</v>
      </c>
      <c r="J91" s="260">
        <v>0</v>
      </c>
      <c r="K91" s="260">
        <f t="shared" si="8"/>
        <v>0</v>
      </c>
    </row>
    <row r="92" spans="1:11">
      <c r="A92" s="268">
        <v>83</v>
      </c>
      <c r="B92" s="269" t="s">
        <v>1661</v>
      </c>
      <c r="C92" s="270" t="s">
        <v>1662</v>
      </c>
      <c r="D92" s="271" t="s">
        <v>208</v>
      </c>
      <c r="E92" s="272">
        <v>12</v>
      </c>
      <c r="F92" s="260">
        <v>0</v>
      </c>
      <c r="G92" s="260">
        <f t="shared" si="6"/>
        <v>0</v>
      </c>
      <c r="H92" s="260">
        <v>0</v>
      </c>
      <c r="I92" s="260">
        <f t="shared" si="7"/>
        <v>0</v>
      </c>
      <c r="J92" s="260">
        <v>0</v>
      </c>
      <c r="K92" s="260">
        <f t="shared" si="8"/>
        <v>0</v>
      </c>
    </row>
    <row r="93" spans="1:11" ht="22.5">
      <c r="A93" s="268">
        <v>84</v>
      </c>
      <c r="B93" s="269" t="s">
        <v>1663</v>
      </c>
      <c r="C93" s="270" t="s">
        <v>1664</v>
      </c>
      <c r="D93" s="271" t="s">
        <v>208</v>
      </c>
      <c r="E93" s="272">
        <v>3</v>
      </c>
      <c r="F93" s="260">
        <v>0</v>
      </c>
      <c r="G93" s="260">
        <f t="shared" si="6"/>
        <v>0</v>
      </c>
      <c r="H93" s="260">
        <v>0</v>
      </c>
      <c r="I93" s="260">
        <f t="shared" si="7"/>
        <v>0</v>
      </c>
      <c r="J93" s="260">
        <v>0</v>
      </c>
      <c r="K93" s="260">
        <f t="shared" si="8"/>
        <v>0</v>
      </c>
    </row>
    <row r="94" spans="1:11" ht="22.5">
      <c r="A94" s="268">
        <v>85</v>
      </c>
      <c r="B94" s="269" t="s">
        <v>1665</v>
      </c>
      <c r="C94" s="270" t="s">
        <v>1666</v>
      </c>
      <c r="D94" s="271" t="s">
        <v>208</v>
      </c>
      <c r="E94" s="272">
        <v>5</v>
      </c>
      <c r="F94" s="260">
        <v>0</v>
      </c>
      <c r="G94" s="260">
        <f t="shared" si="6"/>
        <v>0</v>
      </c>
      <c r="H94" s="260">
        <v>0</v>
      </c>
      <c r="I94" s="260">
        <f t="shared" si="7"/>
        <v>0</v>
      </c>
      <c r="J94" s="260">
        <v>0</v>
      </c>
      <c r="K94" s="260">
        <f t="shared" si="8"/>
        <v>0</v>
      </c>
    </row>
    <row r="95" spans="1:11">
      <c r="A95" s="268">
        <v>86</v>
      </c>
      <c r="B95" s="269" t="s">
        <v>1667</v>
      </c>
      <c r="C95" s="270" t="s">
        <v>1668</v>
      </c>
      <c r="D95" s="271" t="s">
        <v>208</v>
      </c>
      <c r="E95" s="272">
        <v>1</v>
      </c>
      <c r="F95" s="260">
        <v>0</v>
      </c>
      <c r="G95" s="260">
        <f t="shared" si="6"/>
        <v>0</v>
      </c>
      <c r="H95" s="260">
        <v>0</v>
      </c>
      <c r="I95" s="260">
        <f t="shared" si="7"/>
        <v>0</v>
      </c>
      <c r="J95" s="260">
        <v>0</v>
      </c>
      <c r="K95" s="260">
        <f t="shared" si="8"/>
        <v>0</v>
      </c>
    </row>
    <row r="96" spans="1:11" ht="22.5">
      <c r="A96" s="268">
        <v>87</v>
      </c>
      <c r="B96" s="269" t="s">
        <v>1669</v>
      </c>
      <c r="C96" s="270" t="s">
        <v>1670</v>
      </c>
      <c r="D96" s="271" t="s">
        <v>208</v>
      </c>
      <c r="E96" s="272">
        <v>75</v>
      </c>
      <c r="F96" s="260">
        <v>0</v>
      </c>
      <c r="G96" s="260">
        <f t="shared" si="6"/>
        <v>0</v>
      </c>
      <c r="H96" s="260">
        <v>0</v>
      </c>
      <c r="I96" s="260">
        <f t="shared" si="7"/>
        <v>0</v>
      </c>
      <c r="J96" s="260">
        <v>0</v>
      </c>
      <c r="K96" s="260">
        <f t="shared" si="8"/>
        <v>0</v>
      </c>
    </row>
    <row r="97" spans="1:11" ht="22.5">
      <c r="A97" s="268">
        <v>88</v>
      </c>
      <c r="B97" s="269" t="s">
        <v>1671</v>
      </c>
      <c r="C97" s="270" t="s">
        <v>1672</v>
      </c>
      <c r="D97" s="271" t="s">
        <v>208</v>
      </c>
      <c r="E97" s="272">
        <v>7</v>
      </c>
      <c r="F97" s="260">
        <v>0</v>
      </c>
      <c r="G97" s="260">
        <f t="shared" si="6"/>
        <v>0</v>
      </c>
      <c r="H97" s="260">
        <v>0</v>
      </c>
      <c r="I97" s="260">
        <f t="shared" si="7"/>
        <v>0</v>
      </c>
      <c r="J97" s="260">
        <v>0</v>
      </c>
      <c r="K97" s="260">
        <f t="shared" si="8"/>
        <v>0</v>
      </c>
    </row>
    <row r="98" spans="1:11" ht="22.5">
      <c r="A98" s="268">
        <v>89</v>
      </c>
      <c r="B98" s="269" t="s">
        <v>1673</v>
      </c>
      <c r="C98" s="270" t="s">
        <v>1674</v>
      </c>
      <c r="D98" s="271" t="s">
        <v>208</v>
      </c>
      <c r="E98" s="272">
        <v>8</v>
      </c>
      <c r="F98" s="260">
        <v>0</v>
      </c>
      <c r="G98" s="260">
        <f t="shared" si="6"/>
        <v>0</v>
      </c>
      <c r="H98" s="260">
        <v>0</v>
      </c>
      <c r="I98" s="260">
        <f t="shared" si="7"/>
        <v>0</v>
      </c>
      <c r="J98" s="260">
        <v>0</v>
      </c>
      <c r="K98" s="260">
        <f t="shared" si="8"/>
        <v>0</v>
      </c>
    </row>
    <row r="99" spans="1:11" ht="22.5">
      <c r="A99" s="268">
        <v>90</v>
      </c>
      <c r="B99" s="269" t="s">
        <v>1675</v>
      </c>
      <c r="C99" s="270" t="s">
        <v>1676</v>
      </c>
      <c r="D99" s="271" t="s">
        <v>208</v>
      </c>
      <c r="E99" s="272">
        <v>14</v>
      </c>
      <c r="F99" s="260">
        <v>0</v>
      </c>
      <c r="G99" s="260">
        <f t="shared" si="6"/>
        <v>0</v>
      </c>
      <c r="H99" s="260">
        <v>0</v>
      </c>
      <c r="I99" s="260">
        <f t="shared" si="7"/>
        <v>0</v>
      </c>
      <c r="J99" s="260">
        <v>0</v>
      </c>
      <c r="K99" s="260">
        <f t="shared" si="8"/>
        <v>0</v>
      </c>
    </row>
    <row r="100" spans="1:11" ht="22.5">
      <c r="A100" s="268">
        <v>91</v>
      </c>
      <c r="B100" s="269" t="s">
        <v>1677</v>
      </c>
      <c r="C100" s="270" t="s">
        <v>1678</v>
      </c>
      <c r="D100" s="271" t="s">
        <v>208</v>
      </c>
      <c r="E100" s="272">
        <v>6</v>
      </c>
      <c r="F100" s="260">
        <v>0</v>
      </c>
      <c r="G100" s="260">
        <f t="shared" si="6"/>
        <v>0</v>
      </c>
      <c r="H100" s="260">
        <v>0</v>
      </c>
      <c r="I100" s="260">
        <f t="shared" si="7"/>
        <v>0</v>
      </c>
      <c r="J100" s="260">
        <v>0</v>
      </c>
      <c r="K100" s="260">
        <f t="shared" si="8"/>
        <v>0</v>
      </c>
    </row>
    <row r="101" spans="1:11">
      <c r="A101" s="268">
        <v>92</v>
      </c>
      <c r="B101" s="269" t="s">
        <v>1679</v>
      </c>
      <c r="C101" s="270" t="s">
        <v>1680</v>
      </c>
      <c r="D101" s="271" t="s">
        <v>208</v>
      </c>
      <c r="E101" s="272">
        <v>6</v>
      </c>
      <c r="F101" s="260">
        <v>0</v>
      </c>
      <c r="G101" s="260">
        <f t="shared" si="6"/>
        <v>0</v>
      </c>
      <c r="H101" s="260">
        <v>0</v>
      </c>
      <c r="I101" s="260">
        <f t="shared" si="7"/>
        <v>0</v>
      </c>
      <c r="J101" s="260">
        <v>0</v>
      </c>
      <c r="K101" s="260">
        <f t="shared" si="8"/>
        <v>0</v>
      </c>
    </row>
    <row r="102" spans="1:11">
      <c r="A102" s="268">
        <v>93</v>
      </c>
      <c r="B102" s="269" t="s">
        <v>1681</v>
      </c>
      <c r="C102" s="270" t="s">
        <v>1682</v>
      </c>
      <c r="D102" s="271" t="s">
        <v>208</v>
      </c>
      <c r="E102" s="272">
        <v>3</v>
      </c>
      <c r="F102" s="260">
        <v>0</v>
      </c>
      <c r="G102" s="260">
        <f t="shared" si="6"/>
        <v>0</v>
      </c>
      <c r="H102" s="260">
        <v>0</v>
      </c>
      <c r="I102" s="260">
        <f t="shared" si="7"/>
        <v>0</v>
      </c>
      <c r="J102" s="260">
        <v>0</v>
      </c>
      <c r="K102" s="260">
        <f t="shared" si="8"/>
        <v>0</v>
      </c>
    </row>
    <row r="103" spans="1:11">
      <c r="A103" s="274" t="s">
        <v>1195</v>
      </c>
      <c r="B103" s="275" t="s">
        <v>1683</v>
      </c>
      <c r="C103" s="276" t="s">
        <v>1684</v>
      </c>
      <c r="D103" s="277"/>
      <c r="E103" s="278"/>
      <c r="F103" s="279"/>
      <c r="G103" s="279">
        <f>SUM(G104:G141)</f>
        <v>0</v>
      </c>
      <c r="H103" s="433"/>
      <c r="I103" s="279">
        <f>SUM(I104:I141)</f>
        <v>0</v>
      </c>
      <c r="J103" s="434"/>
      <c r="K103" s="280">
        <f>SUM(K104:K141)</f>
        <v>0</v>
      </c>
    </row>
    <row r="104" spans="1:11">
      <c r="A104" s="281">
        <v>94</v>
      </c>
      <c r="B104" s="282" t="s">
        <v>1685</v>
      </c>
      <c r="C104" s="283" t="s">
        <v>1686</v>
      </c>
      <c r="D104" s="284" t="s">
        <v>149</v>
      </c>
      <c r="E104" s="285">
        <v>260</v>
      </c>
      <c r="F104" s="260">
        <v>0</v>
      </c>
      <c r="G104" s="260">
        <f t="shared" ref="G104:G141" si="9">PRODUCT(E104:F104)</f>
        <v>0</v>
      </c>
      <c r="H104" s="260">
        <v>0</v>
      </c>
      <c r="I104" s="260">
        <f t="shared" ref="I104:I141" si="10">PRODUCT(E104,H104)</f>
        <v>0</v>
      </c>
      <c r="J104" s="260">
        <v>0</v>
      </c>
      <c r="K104" s="260">
        <f t="shared" ref="K104:K141" si="11">PRODUCT(E104,J104)</f>
        <v>0</v>
      </c>
    </row>
    <row r="105" spans="1:11">
      <c r="A105" s="281">
        <v>95</v>
      </c>
      <c r="B105" s="282" t="s">
        <v>161</v>
      </c>
      <c r="C105" s="283" t="s">
        <v>1687</v>
      </c>
      <c r="D105" s="284" t="s">
        <v>149</v>
      </c>
      <c r="E105" s="285">
        <v>260</v>
      </c>
      <c r="F105" s="260">
        <v>0</v>
      </c>
      <c r="G105" s="260">
        <f t="shared" si="9"/>
        <v>0</v>
      </c>
      <c r="H105" s="260">
        <v>0</v>
      </c>
      <c r="I105" s="260">
        <f t="shared" si="10"/>
        <v>0</v>
      </c>
      <c r="J105" s="260">
        <v>0</v>
      </c>
      <c r="K105" s="260">
        <f t="shared" si="11"/>
        <v>0</v>
      </c>
    </row>
    <row r="106" spans="1:11">
      <c r="A106" s="281">
        <v>96</v>
      </c>
      <c r="B106" s="282" t="s">
        <v>1688</v>
      </c>
      <c r="C106" s="283" t="s">
        <v>1689</v>
      </c>
      <c r="D106" s="284" t="s">
        <v>208</v>
      </c>
      <c r="E106" s="285">
        <v>2</v>
      </c>
      <c r="F106" s="260">
        <v>0</v>
      </c>
      <c r="G106" s="260">
        <f t="shared" si="9"/>
        <v>0</v>
      </c>
      <c r="H106" s="260">
        <v>0</v>
      </c>
      <c r="I106" s="260">
        <f t="shared" si="10"/>
        <v>0</v>
      </c>
      <c r="J106" s="260">
        <v>0</v>
      </c>
      <c r="K106" s="260">
        <f t="shared" si="11"/>
        <v>0</v>
      </c>
    </row>
    <row r="107" spans="1:11">
      <c r="A107" s="281">
        <v>97</v>
      </c>
      <c r="B107" s="282" t="s">
        <v>344</v>
      </c>
      <c r="C107" s="283" t="s">
        <v>1690</v>
      </c>
      <c r="D107" s="284" t="s">
        <v>208</v>
      </c>
      <c r="E107" s="285">
        <v>2</v>
      </c>
      <c r="F107" s="260">
        <v>0</v>
      </c>
      <c r="G107" s="260">
        <f t="shared" si="9"/>
        <v>0</v>
      </c>
      <c r="H107" s="260">
        <v>0</v>
      </c>
      <c r="I107" s="260">
        <f t="shared" si="10"/>
        <v>0</v>
      </c>
      <c r="J107" s="260">
        <v>0</v>
      </c>
      <c r="K107" s="260">
        <f t="shared" si="11"/>
        <v>0</v>
      </c>
    </row>
    <row r="108" spans="1:11">
      <c r="A108" s="281">
        <v>98</v>
      </c>
      <c r="B108" s="282" t="s">
        <v>1691</v>
      </c>
      <c r="C108" s="283" t="s">
        <v>1692</v>
      </c>
      <c r="D108" s="284" t="s">
        <v>208</v>
      </c>
      <c r="E108" s="285">
        <v>4</v>
      </c>
      <c r="F108" s="260">
        <v>0</v>
      </c>
      <c r="G108" s="260">
        <f t="shared" si="9"/>
        <v>0</v>
      </c>
      <c r="H108" s="260">
        <v>0</v>
      </c>
      <c r="I108" s="260">
        <f t="shared" si="10"/>
        <v>0</v>
      </c>
      <c r="J108" s="260">
        <v>0</v>
      </c>
      <c r="K108" s="260">
        <f t="shared" si="11"/>
        <v>0</v>
      </c>
    </row>
    <row r="109" spans="1:11">
      <c r="A109" s="281">
        <v>99</v>
      </c>
      <c r="B109" s="282" t="s">
        <v>341</v>
      </c>
      <c r="C109" s="283" t="s">
        <v>1693</v>
      </c>
      <c r="D109" s="284" t="s">
        <v>208</v>
      </c>
      <c r="E109" s="285">
        <v>4</v>
      </c>
      <c r="F109" s="260">
        <v>0</v>
      </c>
      <c r="G109" s="260">
        <f t="shared" si="9"/>
        <v>0</v>
      </c>
      <c r="H109" s="260">
        <v>0</v>
      </c>
      <c r="I109" s="260">
        <f t="shared" si="10"/>
        <v>0</v>
      </c>
      <c r="J109" s="260">
        <v>0</v>
      </c>
      <c r="K109" s="260">
        <f t="shared" si="11"/>
        <v>0</v>
      </c>
    </row>
    <row r="110" spans="1:11">
      <c r="A110" s="281">
        <v>100</v>
      </c>
      <c r="B110" s="282" t="s">
        <v>1694</v>
      </c>
      <c r="C110" s="283" t="s">
        <v>1695</v>
      </c>
      <c r="D110" s="284" t="s">
        <v>208</v>
      </c>
      <c r="E110" s="285">
        <v>15</v>
      </c>
      <c r="F110" s="260">
        <v>0</v>
      </c>
      <c r="G110" s="260">
        <f t="shared" si="9"/>
        <v>0</v>
      </c>
      <c r="H110" s="260">
        <v>0</v>
      </c>
      <c r="I110" s="260">
        <f t="shared" si="10"/>
        <v>0</v>
      </c>
      <c r="J110" s="260">
        <v>0</v>
      </c>
      <c r="K110" s="260">
        <f t="shared" si="11"/>
        <v>0</v>
      </c>
    </row>
    <row r="111" spans="1:11">
      <c r="A111" s="281">
        <v>101</v>
      </c>
      <c r="B111" s="282" t="s">
        <v>339</v>
      </c>
      <c r="C111" s="283" t="s">
        <v>1696</v>
      </c>
      <c r="D111" s="284" t="s">
        <v>687</v>
      </c>
      <c r="E111" s="285">
        <v>15</v>
      </c>
      <c r="F111" s="260">
        <v>0</v>
      </c>
      <c r="G111" s="260">
        <f t="shared" si="9"/>
        <v>0</v>
      </c>
      <c r="H111" s="260">
        <v>0</v>
      </c>
      <c r="I111" s="260">
        <f t="shared" si="10"/>
        <v>0</v>
      </c>
      <c r="J111" s="260">
        <v>0</v>
      </c>
      <c r="K111" s="260">
        <f t="shared" si="11"/>
        <v>0</v>
      </c>
    </row>
    <row r="112" spans="1:11">
      <c r="A112" s="281">
        <v>102</v>
      </c>
      <c r="B112" s="282" t="s">
        <v>1697</v>
      </c>
      <c r="C112" s="283" t="s">
        <v>1698</v>
      </c>
      <c r="D112" s="284" t="s">
        <v>208</v>
      </c>
      <c r="E112" s="285">
        <v>8</v>
      </c>
      <c r="F112" s="260">
        <v>0</v>
      </c>
      <c r="G112" s="260">
        <f t="shared" si="9"/>
        <v>0</v>
      </c>
      <c r="H112" s="260">
        <v>0</v>
      </c>
      <c r="I112" s="260">
        <f t="shared" si="10"/>
        <v>0</v>
      </c>
      <c r="J112" s="260">
        <v>0</v>
      </c>
      <c r="K112" s="260">
        <f t="shared" si="11"/>
        <v>0</v>
      </c>
    </row>
    <row r="113" spans="1:11">
      <c r="A113" s="281">
        <v>103</v>
      </c>
      <c r="B113" s="282" t="s">
        <v>164</v>
      </c>
      <c r="C113" s="283" t="s">
        <v>1699</v>
      </c>
      <c r="D113" s="284" t="s">
        <v>687</v>
      </c>
      <c r="E113" s="285">
        <v>8</v>
      </c>
      <c r="F113" s="260">
        <v>0</v>
      </c>
      <c r="G113" s="260">
        <f t="shared" si="9"/>
        <v>0</v>
      </c>
      <c r="H113" s="260">
        <v>0</v>
      </c>
      <c r="I113" s="260">
        <f t="shared" si="10"/>
        <v>0</v>
      </c>
      <c r="J113" s="260">
        <v>0</v>
      </c>
      <c r="K113" s="260">
        <f t="shared" si="11"/>
        <v>0</v>
      </c>
    </row>
    <row r="114" spans="1:11">
      <c r="A114" s="281">
        <v>104</v>
      </c>
      <c r="B114" s="282" t="s">
        <v>1700</v>
      </c>
      <c r="C114" s="283" t="s">
        <v>1701</v>
      </c>
      <c r="D114" s="284" t="s">
        <v>208</v>
      </c>
      <c r="E114" s="285">
        <v>1</v>
      </c>
      <c r="F114" s="260">
        <v>0</v>
      </c>
      <c r="G114" s="260">
        <f t="shared" si="9"/>
        <v>0</v>
      </c>
      <c r="H114" s="260">
        <v>0</v>
      </c>
      <c r="I114" s="260">
        <f t="shared" si="10"/>
        <v>0</v>
      </c>
      <c r="J114" s="260">
        <v>0</v>
      </c>
      <c r="K114" s="260">
        <f t="shared" si="11"/>
        <v>0</v>
      </c>
    </row>
    <row r="115" spans="1:11" ht="22.5">
      <c r="A115" s="281">
        <v>105</v>
      </c>
      <c r="B115" s="282" t="s">
        <v>167</v>
      </c>
      <c r="C115" s="283" t="s">
        <v>1702</v>
      </c>
      <c r="D115" s="284" t="s">
        <v>687</v>
      </c>
      <c r="E115" s="285">
        <v>1</v>
      </c>
      <c r="F115" s="260">
        <v>0</v>
      </c>
      <c r="G115" s="260">
        <f t="shared" si="9"/>
        <v>0</v>
      </c>
      <c r="H115" s="260">
        <v>0</v>
      </c>
      <c r="I115" s="260">
        <f t="shared" si="10"/>
        <v>0</v>
      </c>
      <c r="J115" s="260">
        <v>0</v>
      </c>
      <c r="K115" s="260">
        <f t="shared" si="11"/>
        <v>0</v>
      </c>
    </row>
    <row r="116" spans="1:11">
      <c r="A116" s="281">
        <v>106</v>
      </c>
      <c r="B116" s="282" t="s">
        <v>1703</v>
      </c>
      <c r="C116" s="283" t="s">
        <v>1704</v>
      </c>
      <c r="D116" s="284" t="s">
        <v>188</v>
      </c>
      <c r="E116" s="285">
        <v>5</v>
      </c>
      <c r="F116" s="260">
        <v>0</v>
      </c>
      <c r="G116" s="260">
        <f t="shared" si="9"/>
        <v>0</v>
      </c>
      <c r="H116" s="260">
        <v>0</v>
      </c>
      <c r="I116" s="260">
        <f t="shared" si="10"/>
        <v>0</v>
      </c>
      <c r="J116" s="260">
        <v>0</v>
      </c>
      <c r="K116" s="260">
        <f t="shared" si="11"/>
        <v>0</v>
      </c>
    </row>
    <row r="117" spans="1:11">
      <c r="A117" s="281">
        <v>107</v>
      </c>
      <c r="B117" s="282" t="s">
        <v>1705</v>
      </c>
      <c r="C117" s="283" t="s">
        <v>1706</v>
      </c>
      <c r="D117" s="284" t="s">
        <v>208</v>
      </c>
      <c r="E117" s="285">
        <v>1</v>
      </c>
      <c r="F117" s="260">
        <v>0</v>
      </c>
      <c r="G117" s="260">
        <f t="shared" si="9"/>
        <v>0</v>
      </c>
      <c r="H117" s="260">
        <v>0</v>
      </c>
      <c r="I117" s="260">
        <f t="shared" si="10"/>
        <v>0</v>
      </c>
      <c r="J117" s="260">
        <v>0</v>
      </c>
      <c r="K117" s="260">
        <f t="shared" si="11"/>
        <v>0</v>
      </c>
    </row>
    <row r="118" spans="1:11">
      <c r="A118" s="281">
        <v>108</v>
      </c>
      <c r="B118" s="282" t="s">
        <v>170</v>
      </c>
      <c r="C118" s="283" t="s">
        <v>1707</v>
      </c>
      <c r="D118" s="284" t="s">
        <v>687</v>
      </c>
      <c r="E118" s="285">
        <v>1</v>
      </c>
      <c r="F118" s="260">
        <v>0</v>
      </c>
      <c r="G118" s="260">
        <f t="shared" si="9"/>
        <v>0</v>
      </c>
      <c r="H118" s="260">
        <v>0</v>
      </c>
      <c r="I118" s="260">
        <f t="shared" si="10"/>
        <v>0</v>
      </c>
      <c r="J118" s="260">
        <v>0</v>
      </c>
      <c r="K118" s="260">
        <f t="shared" si="11"/>
        <v>0</v>
      </c>
    </row>
    <row r="119" spans="1:11">
      <c r="A119" s="281">
        <v>109</v>
      </c>
      <c r="B119" s="282" t="s">
        <v>1708</v>
      </c>
      <c r="C119" s="283" t="s">
        <v>1709</v>
      </c>
      <c r="D119" s="284" t="s">
        <v>208</v>
      </c>
      <c r="E119" s="285">
        <v>1</v>
      </c>
      <c r="F119" s="260">
        <v>0</v>
      </c>
      <c r="G119" s="260">
        <f t="shared" si="9"/>
        <v>0</v>
      </c>
      <c r="H119" s="260">
        <v>0</v>
      </c>
      <c r="I119" s="260">
        <f t="shared" si="10"/>
        <v>0</v>
      </c>
      <c r="J119" s="260">
        <v>0</v>
      </c>
      <c r="K119" s="260">
        <f t="shared" si="11"/>
        <v>0</v>
      </c>
    </row>
    <row r="120" spans="1:11" ht="22.5">
      <c r="A120" s="281">
        <v>110</v>
      </c>
      <c r="B120" s="282" t="s">
        <v>173</v>
      </c>
      <c r="C120" s="283" t="s">
        <v>1710</v>
      </c>
      <c r="D120" s="284" t="s">
        <v>687</v>
      </c>
      <c r="E120" s="285">
        <v>1</v>
      </c>
      <c r="F120" s="260">
        <v>0</v>
      </c>
      <c r="G120" s="260">
        <f t="shared" si="9"/>
        <v>0</v>
      </c>
      <c r="H120" s="260">
        <v>0</v>
      </c>
      <c r="I120" s="260">
        <f t="shared" si="10"/>
        <v>0</v>
      </c>
      <c r="J120" s="260">
        <v>0</v>
      </c>
      <c r="K120" s="260">
        <f t="shared" si="11"/>
        <v>0</v>
      </c>
    </row>
    <row r="121" spans="1:11">
      <c r="A121" s="281">
        <v>111</v>
      </c>
      <c r="B121" s="282" t="s">
        <v>1711</v>
      </c>
      <c r="C121" s="283" t="s">
        <v>1712</v>
      </c>
      <c r="D121" s="284" t="s">
        <v>208</v>
      </c>
      <c r="E121" s="285">
        <v>1</v>
      </c>
      <c r="F121" s="260">
        <v>0</v>
      </c>
      <c r="G121" s="260">
        <f t="shared" si="9"/>
        <v>0</v>
      </c>
      <c r="H121" s="260">
        <v>0</v>
      </c>
      <c r="I121" s="260">
        <f t="shared" si="10"/>
        <v>0</v>
      </c>
      <c r="J121" s="260">
        <v>0</v>
      </c>
      <c r="K121" s="260">
        <f t="shared" si="11"/>
        <v>0</v>
      </c>
    </row>
    <row r="122" spans="1:11">
      <c r="A122" s="281">
        <v>112</v>
      </c>
      <c r="B122" s="282" t="s">
        <v>176</v>
      </c>
      <c r="C122" s="283" t="s">
        <v>1713</v>
      </c>
      <c r="D122" s="284" t="s">
        <v>687</v>
      </c>
      <c r="E122" s="285">
        <v>1</v>
      </c>
      <c r="F122" s="260">
        <v>0</v>
      </c>
      <c r="G122" s="260">
        <f t="shared" si="9"/>
        <v>0</v>
      </c>
      <c r="H122" s="260">
        <v>0</v>
      </c>
      <c r="I122" s="260">
        <f t="shared" si="10"/>
        <v>0</v>
      </c>
      <c r="J122" s="260">
        <v>0</v>
      </c>
      <c r="K122" s="260">
        <f t="shared" si="11"/>
        <v>0</v>
      </c>
    </row>
    <row r="123" spans="1:11">
      <c r="A123" s="281">
        <v>113</v>
      </c>
      <c r="B123" s="282" t="s">
        <v>1714</v>
      </c>
      <c r="C123" s="283" t="s">
        <v>1715</v>
      </c>
      <c r="D123" s="284" t="s">
        <v>208</v>
      </c>
      <c r="E123" s="285">
        <v>6</v>
      </c>
      <c r="F123" s="260">
        <v>0</v>
      </c>
      <c r="G123" s="260">
        <f t="shared" si="9"/>
        <v>0</v>
      </c>
      <c r="H123" s="260">
        <v>0</v>
      </c>
      <c r="I123" s="260">
        <f t="shared" si="10"/>
        <v>0</v>
      </c>
      <c r="J123" s="260">
        <v>0</v>
      </c>
      <c r="K123" s="260">
        <f t="shared" si="11"/>
        <v>0</v>
      </c>
    </row>
    <row r="124" spans="1:11">
      <c r="A124" s="281">
        <v>114</v>
      </c>
      <c r="B124" s="282" t="s">
        <v>179</v>
      </c>
      <c r="C124" s="283" t="s">
        <v>1716</v>
      </c>
      <c r="D124" s="284" t="s">
        <v>687</v>
      </c>
      <c r="E124" s="285">
        <v>6</v>
      </c>
      <c r="F124" s="260">
        <v>0</v>
      </c>
      <c r="G124" s="260">
        <f t="shared" si="9"/>
        <v>0</v>
      </c>
      <c r="H124" s="260">
        <v>0</v>
      </c>
      <c r="I124" s="260">
        <f t="shared" si="10"/>
        <v>0</v>
      </c>
      <c r="J124" s="260">
        <v>0</v>
      </c>
      <c r="K124" s="260">
        <f t="shared" si="11"/>
        <v>0</v>
      </c>
    </row>
    <row r="125" spans="1:11">
      <c r="A125" s="281">
        <v>115</v>
      </c>
      <c r="B125" s="282" t="s">
        <v>1717</v>
      </c>
      <c r="C125" s="283" t="s">
        <v>1718</v>
      </c>
      <c r="D125" s="284" t="s">
        <v>208</v>
      </c>
      <c r="E125" s="285">
        <v>1</v>
      </c>
      <c r="F125" s="260">
        <v>0</v>
      </c>
      <c r="G125" s="260">
        <f t="shared" si="9"/>
        <v>0</v>
      </c>
      <c r="H125" s="260">
        <v>0</v>
      </c>
      <c r="I125" s="260">
        <f t="shared" si="10"/>
        <v>0</v>
      </c>
      <c r="J125" s="260">
        <v>0</v>
      </c>
      <c r="K125" s="260">
        <f t="shared" si="11"/>
        <v>0</v>
      </c>
    </row>
    <row r="126" spans="1:11">
      <c r="A126" s="281">
        <v>116</v>
      </c>
      <c r="B126" s="282" t="s">
        <v>182</v>
      </c>
      <c r="C126" s="283" t="s">
        <v>1719</v>
      </c>
      <c r="D126" s="284" t="s">
        <v>687</v>
      </c>
      <c r="E126" s="285">
        <v>1</v>
      </c>
      <c r="F126" s="260">
        <v>0</v>
      </c>
      <c r="G126" s="260">
        <f t="shared" si="9"/>
        <v>0</v>
      </c>
      <c r="H126" s="260">
        <v>0</v>
      </c>
      <c r="I126" s="260">
        <f t="shared" si="10"/>
        <v>0</v>
      </c>
      <c r="J126" s="260">
        <v>0</v>
      </c>
      <c r="K126" s="260">
        <f t="shared" si="11"/>
        <v>0</v>
      </c>
    </row>
    <row r="127" spans="1:11">
      <c r="A127" s="281">
        <v>117</v>
      </c>
      <c r="B127" s="282" t="s">
        <v>1720</v>
      </c>
      <c r="C127" s="283" t="s">
        <v>1721</v>
      </c>
      <c r="D127" s="284" t="s">
        <v>208</v>
      </c>
      <c r="E127" s="285">
        <v>1</v>
      </c>
      <c r="F127" s="260">
        <v>0</v>
      </c>
      <c r="G127" s="260">
        <f t="shared" si="9"/>
        <v>0</v>
      </c>
      <c r="H127" s="260">
        <v>0</v>
      </c>
      <c r="I127" s="260">
        <f t="shared" si="10"/>
        <v>0</v>
      </c>
      <c r="J127" s="260">
        <v>0</v>
      </c>
      <c r="K127" s="260">
        <f t="shared" si="11"/>
        <v>0</v>
      </c>
    </row>
    <row r="128" spans="1:11">
      <c r="A128" s="281">
        <v>118</v>
      </c>
      <c r="B128" s="282" t="s">
        <v>185</v>
      </c>
      <c r="C128" s="283" t="s">
        <v>1722</v>
      </c>
      <c r="D128" s="284" t="s">
        <v>687</v>
      </c>
      <c r="E128" s="285">
        <v>1</v>
      </c>
      <c r="F128" s="260">
        <v>0</v>
      </c>
      <c r="G128" s="260">
        <f t="shared" si="9"/>
        <v>0</v>
      </c>
      <c r="H128" s="260">
        <v>0</v>
      </c>
      <c r="I128" s="260">
        <f t="shared" si="10"/>
        <v>0</v>
      </c>
      <c r="J128" s="260">
        <v>0</v>
      </c>
      <c r="K128" s="260">
        <f t="shared" si="11"/>
        <v>0</v>
      </c>
    </row>
    <row r="129" spans="1:11">
      <c r="A129" s="281">
        <v>119</v>
      </c>
      <c r="B129" s="282" t="s">
        <v>1723</v>
      </c>
      <c r="C129" s="283" t="s">
        <v>1724</v>
      </c>
      <c r="D129" s="284" t="s">
        <v>208</v>
      </c>
      <c r="E129" s="285">
        <v>1</v>
      </c>
      <c r="F129" s="260">
        <v>0</v>
      </c>
      <c r="G129" s="260">
        <f t="shared" si="9"/>
        <v>0</v>
      </c>
      <c r="H129" s="260">
        <v>0</v>
      </c>
      <c r="I129" s="260">
        <f t="shared" si="10"/>
        <v>0</v>
      </c>
      <c r="J129" s="260">
        <v>0</v>
      </c>
      <c r="K129" s="260">
        <f t="shared" si="11"/>
        <v>0</v>
      </c>
    </row>
    <row r="130" spans="1:11">
      <c r="A130" s="281">
        <v>120</v>
      </c>
      <c r="B130" s="282" t="s">
        <v>190</v>
      </c>
      <c r="C130" s="283" t="s">
        <v>1725</v>
      </c>
      <c r="D130" s="284" t="s">
        <v>208</v>
      </c>
      <c r="E130" s="285">
        <v>1</v>
      </c>
      <c r="F130" s="260">
        <v>0</v>
      </c>
      <c r="G130" s="260">
        <f t="shared" si="9"/>
        <v>0</v>
      </c>
      <c r="H130" s="260">
        <v>0</v>
      </c>
      <c r="I130" s="260">
        <f t="shared" si="10"/>
        <v>0</v>
      </c>
      <c r="J130" s="260">
        <v>0</v>
      </c>
      <c r="K130" s="260">
        <f t="shared" si="11"/>
        <v>0</v>
      </c>
    </row>
    <row r="131" spans="1:11">
      <c r="A131" s="281">
        <v>121</v>
      </c>
      <c r="B131" s="282" t="s">
        <v>1726</v>
      </c>
      <c r="C131" s="283" t="s">
        <v>1727</v>
      </c>
      <c r="D131" s="284" t="s">
        <v>208</v>
      </c>
      <c r="E131" s="285">
        <v>120</v>
      </c>
      <c r="F131" s="260">
        <v>0</v>
      </c>
      <c r="G131" s="260">
        <f t="shared" si="9"/>
        <v>0</v>
      </c>
      <c r="H131" s="260">
        <v>0</v>
      </c>
      <c r="I131" s="260">
        <f t="shared" si="10"/>
        <v>0</v>
      </c>
      <c r="J131" s="260">
        <v>0</v>
      </c>
      <c r="K131" s="260">
        <f t="shared" si="11"/>
        <v>0</v>
      </c>
    </row>
    <row r="132" spans="1:11">
      <c r="A132" s="281">
        <v>122</v>
      </c>
      <c r="B132" s="282" t="s">
        <v>199</v>
      </c>
      <c r="C132" s="283" t="s">
        <v>1728</v>
      </c>
      <c r="D132" s="284" t="s">
        <v>208</v>
      </c>
      <c r="E132" s="285">
        <v>1</v>
      </c>
      <c r="F132" s="260">
        <v>0</v>
      </c>
      <c r="G132" s="260">
        <f t="shared" si="9"/>
        <v>0</v>
      </c>
      <c r="H132" s="260">
        <v>0</v>
      </c>
      <c r="I132" s="260">
        <f t="shared" si="10"/>
        <v>0</v>
      </c>
      <c r="J132" s="260">
        <v>0</v>
      </c>
      <c r="K132" s="260">
        <f t="shared" si="11"/>
        <v>0</v>
      </c>
    </row>
    <row r="133" spans="1:11">
      <c r="A133" s="281">
        <v>123</v>
      </c>
      <c r="B133" s="282" t="s">
        <v>1729</v>
      </c>
      <c r="C133" s="283" t="s">
        <v>1730</v>
      </c>
      <c r="D133" s="284" t="s">
        <v>1228</v>
      </c>
      <c r="E133" s="285">
        <v>3</v>
      </c>
      <c r="F133" s="260">
        <v>0</v>
      </c>
      <c r="G133" s="260">
        <f t="shared" si="9"/>
        <v>0</v>
      </c>
      <c r="H133" s="260">
        <v>0</v>
      </c>
      <c r="I133" s="260">
        <f t="shared" si="10"/>
        <v>0</v>
      </c>
      <c r="J133" s="260">
        <v>0</v>
      </c>
      <c r="K133" s="260">
        <f t="shared" si="11"/>
        <v>0</v>
      </c>
    </row>
    <row r="134" spans="1:11">
      <c r="A134" s="281">
        <v>124</v>
      </c>
      <c r="B134" s="282" t="s">
        <v>193</v>
      </c>
      <c r="C134" s="283" t="s">
        <v>1731</v>
      </c>
      <c r="D134" s="284" t="s">
        <v>687</v>
      </c>
      <c r="E134" s="285">
        <v>5</v>
      </c>
      <c r="F134" s="260">
        <v>0</v>
      </c>
      <c r="G134" s="260">
        <f t="shared" si="9"/>
        <v>0</v>
      </c>
      <c r="H134" s="260">
        <v>0</v>
      </c>
      <c r="I134" s="260">
        <f t="shared" si="10"/>
        <v>0</v>
      </c>
      <c r="J134" s="260">
        <v>0</v>
      </c>
      <c r="K134" s="260">
        <f t="shared" si="11"/>
        <v>0</v>
      </c>
    </row>
    <row r="135" spans="1:11">
      <c r="A135" s="281">
        <v>125</v>
      </c>
      <c r="B135" s="282" t="s">
        <v>196</v>
      </c>
      <c r="C135" s="283" t="s">
        <v>1732</v>
      </c>
      <c r="D135" s="284" t="s">
        <v>687</v>
      </c>
      <c r="E135" s="285">
        <v>30</v>
      </c>
      <c r="F135" s="260">
        <v>0</v>
      </c>
      <c r="G135" s="260">
        <f t="shared" si="9"/>
        <v>0</v>
      </c>
      <c r="H135" s="260">
        <v>0</v>
      </c>
      <c r="I135" s="260">
        <f t="shared" si="10"/>
        <v>0</v>
      </c>
      <c r="J135" s="260">
        <v>0</v>
      </c>
      <c r="K135" s="260">
        <f t="shared" si="11"/>
        <v>0</v>
      </c>
    </row>
    <row r="136" spans="1:11">
      <c r="A136" s="281">
        <v>126</v>
      </c>
      <c r="B136" s="282" t="s">
        <v>1733</v>
      </c>
      <c r="C136" s="283" t="s">
        <v>1734</v>
      </c>
      <c r="D136" s="284" t="s">
        <v>1228</v>
      </c>
      <c r="E136" s="285">
        <v>10</v>
      </c>
      <c r="F136" s="260">
        <v>0</v>
      </c>
      <c r="G136" s="260">
        <f t="shared" si="9"/>
        <v>0</v>
      </c>
      <c r="H136" s="260">
        <v>0</v>
      </c>
      <c r="I136" s="260">
        <f t="shared" si="10"/>
        <v>0</v>
      </c>
      <c r="J136" s="260">
        <v>0</v>
      </c>
      <c r="K136" s="260">
        <f t="shared" si="11"/>
        <v>0</v>
      </c>
    </row>
    <row r="137" spans="1:11">
      <c r="A137" s="281">
        <v>127</v>
      </c>
      <c r="B137" s="282" t="s">
        <v>1735</v>
      </c>
      <c r="C137" s="283" t="s">
        <v>1736</v>
      </c>
      <c r="D137" s="284" t="s">
        <v>208</v>
      </c>
      <c r="E137" s="285">
        <v>1</v>
      </c>
      <c r="F137" s="260">
        <v>0</v>
      </c>
      <c r="G137" s="260">
        <f t="shared" si="9"/>
        <v>0</v>
      </c>
      <c r="H137" s="260">
        <v>0</v>
      </c>
      <c r="I137" s="260">
        <f t="shared" si="10"/>
        <v>0</v>
      </c>
      <c r="J137" s="260">
        <v>0</v>
      </c>
      <c r="K137" s="260">
        <f t="shared" si="11"/>
        <v>0</v>
      </c>
    </row>
    <row r="138" spans="1:11">
      <c r="A138" s="281">
        <v>128</v>
      </c>
      <c r="B138" s="282" t="s">
        <v>1737</v>
      </c>
      <c r="C138" s="283" t="s">
        <v>1738</v>
      </c>
      <c r="D138" s="284" t="s">
        <v>1228</v>
      </c>
      <c r="E138" s="285">
        <v>5</v>
      </c>
      <c r="F138" s="260">
        <v>0</v>
      </c>
      <c r="G138" s="260">
        <f t="shared" si="9"/>
        <v>0</v>
      </c>
      <c r="H138" s="260">
        <v>0</v>
      </c>
      <c r="I138" s="260">
        <f t="shared" si="10"/>
        <v>0</v>
      </c>
      <c r="J138" s="260">
        <v>0</v>
      </c>
      <c r="K138" s="260">
        <f t="shared" si="11"/>
        <v>0</v>
      </c>
    </row>
    <row r="139" spans="1:11">
      <c r="A139" s="281">
        <v>129</v>
      </c>
      <c r="B139" s="282" t="s">
        <v>1739</v>
      </c>
      <c r="C139" s="283" t="s">
        <v>1740</v>
      </c>
      <c r="D139" s="284" t="s">
        <v>208</v>
      </c>
      <c r="E139" s="285">
        <v>1</v>
      </c>
      <c r="F139" s="260">
        <v>0</v>
      </c>
      <c r="G139" s="260">
        <f t="shared" si="9"/>
        <v>0</v>
      </c>
      <c r="H139" s="260">
        <v>0</v>
      </c>
      <c r="I139" s="260">
        <f t="shared" si="10"/>
        <v>0</v>
      </c>
      <c r="J139" s="260">
        <v>0</v>
      </c>
      <c r="K139" s="260">
        <f t="shared" si="11"/>
        <v>0</v>
      </c>
    </row>
    <row r="140" spans="1:11">
      <c r="A140" s="281">
        <v>130</v>
      </c>
      <c r="B140" s="282" t="s">
        <v>205</v>
      </c>
      <c r="C140" s="283" t="s">
        <v>1741</v>
      </c>
      <c r="D140" s="284" t="s">
        <v>1233</v>
      </c>
      <c r="E140" s="285">
        <v>1</v>
      </c>
      <c r="F140" s="260">
        <v>0</v>
      </c>
      <c r="G140" s="260">
        <f t="shared" si="9"/>
        <v>0</v>
      </c>
      <c r="H140" s="260">
        <v>0</v>
      </c>
      <c r="I140" s="260">
        <f t="shared" si="10"/>
        <v>0</v>
      </c>
      <c r="J140" s="260">
        <v>0</v>
      </c>
      <c r="K140" s="260">
        <f t="shared" si="11"/>
        <v>0</v>
      </c>
    </row>
    <row r="141" spans="1:11">
      <c r="A141" s="281">
        <v>131</v>
      </c>
      <c r="B141" s="282" t="s">
        <v>209</v>
      </c>
      <c r="C141" s="283" t="s">
        <v>1742</v>
      </c>
      <c r="D141" s="284" t="s">
        <v>188</v>
      </c>
      <c r="E141" s="285">
        <v>15</v>
      </c>
      <c r="F141" s="260">
        <v>0</v>
      </c>
      <c r="G141" s="260">
        <f t="shared" si="9"/>
        <v>0</v>
      </c>
      <c r="H141" s="260">
        <v>0</v>
      </c>
      <c r="I141" s="260">
        <f t="shared" si="10"/>
        <v>0</v>
      </c>
      <c r="J141" s="260">
        <v>0</v>
      </c>
      <c r="K141" s="260">
        <f t="shared" si="11"/>
        <v>0</v>
      </c>
    </row>
    <row r="142" spans="1:11">
      <c r="A142" s="286" t="s">
        <v>1195</v>
      </c>
      <c r="B142" s="287" t="s">
        <v>1743</v>
      </c>
      <c r="C142" s="288" t="s">
        <v>1744</v>
      </c>
      <c r="D142" s="289"/>
      <c r="E142" s="290"/>
      <c r="F142" s="291"/>
      <c r="G142" s="292">
        <f>SUM(G143:G216)</f>
        <v>0</v>
      </c>
      <c r="H142" s="434"/>
      <c r="I142" s="293">
        <f>SUM(I143:I216)</f>
        <v>0</v>
      </c>
      <c r="J142" s="434"/>
      <c r="K142" s="293">
        <f>SUM(K143:K216)</f>
        <v>0</v>
      </c>
    </row>
    <row r="143" spans="1:11">
      <c r="A143" s="294">
        <v>132</v>
      </c>
      <c r="B143" s="295" t="s">
        <v>1745</v>
      </c>
      <c r="C143" s="296" t="s">
        <v>1746</v>
      </c>
      <c r="D143" s="297" t="s">
        <v>149</v>
      </c>
      <c r="E143" s="298">
        <v>42.5</v>
      </c>
      <c r="F143" s="260">
        <v>0</v>
      </c>
      <c r="G143" s="260">
        <f t="shared" ref="G143:G174" si="12">PRODUCT(E143:F143)</f>
        <v>0</v>
      </c>
      <c r="H143" s="260">
        <v>0</v>
      </c>
      <c r="I143" s="260">
        <f t="shared" ref="I143:I174" si="13">PRODUCT(E143,H143)</f>
        <v>0</v>
      </c>
      <c r="J143" s="260">
        <v>0</v>
      </c>
      <c r="K143" s="260">
        <f t="shared" ref="K143:K174" si="14">PRODUCT(E143,J143)</f>
        <v>0</v>
      </c>
    </row>
    <row r="144" spans="1:11">
      <c r="A144" s="294">
        <v>133</v>
      </c>
      <c r="B144" s="295" t="s">
        <v>297</v>
      </c>
      <c r="C144" s="296" t="s">
        <v>1747</v>
      </c>
      <c r="D144" s="297" t="s">
        <v>149</v>
      </c>
      <c r="E144" s="298">
        <v>38</v>
      </c>
      <c r="F144" s="260">
        <v>0</v>
      </c>
      <c r="G144" s="260">
        <f t="shared" si="12"/>
        <v>0</v>
      </c>
      <c r="H144" s="260">
        <v>0</v>
      </c>
      <c r="I144" s="260">
        <f t="shared" si="13"/>
        <v>0</v>
      </c>
      <c r="J144" s="260">
        <v>0</v>
      </c>
      <c r="K144" s="260">
        <f t="shared" si="14"/>
        <v>0</v>
      </c>
    </row>
    <row r="145" spans="1:11">
      <c r="A145" s="294">
        <v>134</v>
      </c>
      <c r="B145" s="295" t="s">
        <v>300</v>
      </c>
      <c r="C145" s="296" t="s">
        <v>1748</v>
      </c>
      <c r="D145" s="297" t="s">
        <v>149</v>
      </c>
      <c r="E145" s="298">
        <v>36</v>
      </c>
      <c r="F145" s="260">
        <v>0</v>
      </c>
      <c r="G145" s="260">
        <f t="shared" si="12"/>
        <v>0</v>
      </c>
      <c r="H145" s="260">
        <v>0</v>
      </c>
      <c r="I145" s="260">
        <f t="shared" si="13"/>
        <v>0</v>
      </c>
      <c r="J145" s="260">
        <v>0</v>
      </c>
      <c r="K145" s="260">
        <f t="shared" si="14"/>
        <v>0</v>
      </c>
    </row>
    <row r="146" spans="1:11">
      <c r="A146" s="294">
        <v>135</v>
      </c>
      <c r="B146" s="295" t="s">
        <v>306</v>
      </c>
      <c r="C146" s="296" t="s">
        <v>1749</v>
      </c>
      <c r="D146" s="297" t="s">
        <v>149</v>
      </c>
      <c r="E146" s="298">
        <v>38</v>
      </c>
      <c r="F146" s="260">
        <v>0</v>
      </c>
      <c r="G146" s="260">
        <f t="shared" si="12"/>
        <v>0</v>
      </c>
      <c r="H146" s="260">
        <v>0</v>
      </c>
      <c r="I146" s="260">
        <f t="shared" si="13"/>
        <v>0</v>
      </c>
      <c r="J146" s="260">
        <v>0</v>
      </c>
      <c r="K146" s="260">
        <f t="shared" si="14"/>
        <v>0</v>
      </c>
    </row>
    <row r="147" spans="1:11">
      <c r="A147" s="294">
        <v>136</v>
      </c>
      <c r="B147" s="295" t="s">
        <v>309</v>
      </c>
      <c r="C147" s="296" t="s">
        <v>1750</v>
      </c>
      <c r="D147" s="297" t="s">
        <v>208</v>
      </c>
      <c r="E147" s="298">
        <v>22</v>
      </c>
      <c r="F147" s="260">
        <v>0</v>
      </c>
      <c r="G147" s="260">
        <f t="shared" si="12"/>
        <v>0</v>
      </c>
      <c r="H147" s="260">
        <v>0</v>
      </c>
      <c r="I147" s="260">
        <f t="shared" si="13"/>
        <v>0</v>
      </c>
      <c r="J147" s="260">
        <v>0</v>
      </c>
      <c r="K147" s="260">
        <f t="shared" si="14"/>
        <v>0</v>
      </c>
    </row>
    <row r="148" spans="1:11">
      <c r="A148" s="294">
        <v>137</v>
      </c>
      <c r="B148" s="295" t="s">
        <v>353</v>
      </c>
      <c r="C148" s="296" t="s">
        <v>1751</v>
      </c>
      <c r="D148" s="297" t="s">
        <v>208</v>
      </c>
      <c r="E148" s="298">
        <v>3</v>
      </c>
      <c r="F148" s="260">
        <v>0</v>
      </c>
      <c r="G148" s="260">
        <f t="shared" si="12"/>
        <v>0</v>
      </c>
      <c r="H148" s="260">
        <v>0</v>
      </c>
      <c r="I148" s="260">
        <f t="shared" si="13"/>
        <v>0</v>
      </c>
      <c r="J148" s="260">
        <v>0</v>
      </c>
      <c r="K148" s="260">
        <f t="shared" si="14"/>
        <v>0</v>
      </c>
    </row>
    <row r="149" spans="1:11">
      <c r="A149" s="294">
        <v>138</v>
      </c>
      <c r="B149" s="295" t="s">
        <v>355</v>
      </c>
      <c r="C149" s="296" t="s">
        <v>1752</v>
      </c>
      <c r="D149" s="297" t="s">
        <v>149</v>
      </c>
      <c r="E149" s="298">
        <v>6</v>
      </c>
      <c r="F149" s="260">
        <v>0</v>
      </c>
      <c r="G149" s="260">
        <f t="shared" si="12"/>
        <v>0</v>
      </c>
      <c r="H149" s="260">
        <v>0</v>
      </c>
      <c r="I149" s="260">
        <f t="shared" si="13"/>
        <v>0</v>
      </c>
      <c r="J149" s="260">
        <v>0</v>
      </c>
      <c r="K149" s="260">
        <f t="shared" si="14"/>
        <v>0</v>
      </c>
    </row>
    <row r="150" spans="1:11">
      <c r="A150" s="294">
        <v>139</v>
      </c>
      <c r="B150" s="295" t="s">
        <v>358</v>
      </c>
      <c r="C150" s="296" t="s">
        <v>1753</v>
      </c>
      <c r="D150" s="297" t="s">
        <v>149</v>
      </c>
      <c r="E150" s="298">
        <v>6</v>
      </c>
      <c r="F150" s="260">
        <v>0</v>
      </c>
      <c r="G150" s="260">
        <f t="shared" si="12"/>
        <v>0</v>
      </c>
      <c r="H150" s="260">
        <v>0</v>
      </c>
      <c r="I150" s="260">
        <f t="shared" si="13"/>
        <v>0</v>
      </c>
      <c r="J150" s="260">
        <v>0</v>
      </c>
      <c r="K150" s="260">
        <f t="shared" si="14"/>
        <v>0</v>
      </c>
    </row>
    <row r="151" spans="1:11">
      <c r="A151" s="294">
        <v>140</v>
      </c>
      <c r="B151" s="295" t="s">
        <v>360</v>
      </c>
      <c r="C151" s="296" t="s">
        <v>1754</v>
      </c>
      <c r="D151" s="297" t="s">
        <v>208</v>
      </c>
      <c r="E151" s="298">
        <v>2</v>
      </c>
      <c r="F151" s="260">
        <v>0</v>
      </c>
      <c r="G151" s="260">
        <f t="shared" si="12"/>
        <v>0</v>
      </c>
      <c r="H151" s="260">
        <v>0</v>
      </c>
      <c r="I151" s="260">
        <f t="shared" si="13"/>
        <v>0</v>
      </c>
      <c r="J151" s="260">
        <v>0</v>
      </c>
      <c r="K151" s="260">
        <f t="shared" si="14"/>
        <v>0</v>
      </c>
    </row>
    <row r="152" spans="1:11">
      <c r="A152" s="294">
        <v>141</v>
      </c>
      <c r="B152" s="295" t="s">
        <v>312</v>
      </c>
      <c r="C152" s="296" t="s">
        <v>1755</v>
      </c>
      <c r="D152" s="297" t="s">
        <v>687</v>
      </c>
      <c r="E152" s="298">
        <v>2</v>
      </c>
      <c r="F152" s="260">
        <v>0</v>
      </c>
      <c r="G152" s="260">
        <f t="shared" si="12"/>
        <v>0</v>
      </c>
      <c r="H152" s="260">
        <v>0</v>
      </c>
      <c r="I152" s="260">
        <f t="shared" si="13"/>
        <v>0</v>
      </c>
      <c r="J152" s="260">
        <v>0</v>
      </c>
      <c r="K152" s="260">
        <f t="shared" si="14"/>
        <v>0</v>
      </c>
    </row>
    <row r="153" spans="1:11">
      <c r="A153" s="294">
        <v>142</v>
      </c>
      <c r="B153" s="295" t="s">
        <v>315</v>
      </c>
      <c r="C153" s="296" t="s">
        <v>1756</v>
      </c>
      <c r="D153" s="297" t="s">
        <v>208</v>
      </c>
      <c r="E153" s="298">
        <v>14</v>
      </c>
      <c r="F153" s="260">
        <v>0</v>
      </c>
      <c r="G153" s="260">
        <f t="shared" si="12"/>
        <v>0</v>
      </c>
      <c r="H153" s="260">
        <v>0</v>
      </c>
      <c r="I153" s="260">
        <f t="shared" si="13"/>
        <v>0</v>
      </c>
      <c r="J153" s="260">
        <v>0</v>
      </c>
      <c r="K153" s="260">
        <f t="shared" si="14"/>
        <v>0</v>
      </c>
    </row>
    <row r="154" spans="1:11">
      <c r="A154" s="294">
        <v>143</v>
      </c>
      <c r="B154" s="295" t="s">
        <v>318</v>
      </c>
      <c r="C154" s="296" t="s">
        <v>1757</v>
      </c>
      <c r="D154" s="297" t="s">
        <v>208</v>
      </c>
      <c r="E154" s="298">
        <v>23</v>
      </c>
      <c r="F154" s="260">
        <v>0</v>
      </c>
      <c r="G154" s="260">
        <f t="shared" si="12"/>
        <v>0</v>
      </c>
      <c r="H154" s="260">
        <v>0</v>
      </c>
      <c r="I154" s="260">
        <f t="shared" si="13"/>
        <v>0</v>
      </c>
      <c r="J154" s="260">
        <v>0</v>
      </c>
      <c r="K154" s="260">
        <f t="shared" si="14"/>
        <v>0</v>
      </c>
    </row>
    <row r="155" spans="1:11" ht="22.5">
      <c r="A155" s="294">
        <v>144</v>
      </c>
      <c r="B155" s="295" t="s">
        <v>1758</v>
      </c>
      <c r="C155" s="296" t="s">
        <v>1759</v>
      </c>
      <c r="D155" s="297" t="s">
        <v>149</v>
      </c>
      <c r="E155" s="298">
        <v>16</v>
      </c>
      <c r="F155" s="260">
        <v>0</v>
      </c>
      <c r="G155" s="260">
        <f t="shared" si="12"/>
        <v>0</v>
      </c>
      <c r="H155" s="260">
        <v>0</v>
      </c>
      <c r="I155" s="260">
        <f t="shared" si="13"/>
        <v>0</v>
      </c>
      <c r="J155" s="260">
        <v>0</v>
      </c>
      <c r="K155" s="260">
        <f t="shared" si="14"/>
        <v>0</v>
      </c>
    </row>
    <row r="156" spans="1:11" ht="22.5">
      <c r="A156" s="294">
        <v>145</v>
      </c>
      <c r="B156" s="295" t="s">
        <v>1760</v>
      </c>
      <c r="C156" s="296" t="s">
        <v>1761</v>
      </c>
      <c r="D156" s="297" t="s">
        <v>149</v>
      </c>
      <c r="E156" s="298">
        <v>150</v>
      </c>
      <c r="F156" s="260">
        <v>0</v>
      </c>
      <c r="G156" s="260">
        <f t="shared" si="12"/>
        <v>0</v>
      </c>
      <c r="H156" s="260">
        <v>0</v>
      </c>
      <c r="I156" s="260">
        <f t="shared" si="13"/>
        <v>0</v>
      </c>
      <c r="J156" s="260">
        <v>0</v>
      </c>
      <c r="K156" s="260">
        <f t="shared" si="14"/>
        <v>0</v>
      </c>
    </row>
    <row r="157" spans="1:11">
      <c r="A157" s="294">
        <v>146</v>
      </c>
      <c r="B157" s="295" t="s">
        <v>1762</v>
      </c>
      <c r="C157" s="296" t="s">
        <v>1763</v>
      </c>
      <c r="D157" s="297" t="s">
        <v>208</v>
      </c>
      <c r="E157" s="298">
        <v>23</v>
      </c>
      <c r="F157" s="260">
        <v>0</v>
      </c>
      <c r="G157" s="260">
        <f t="shared" si="12"/>
        <v>0</v>
      </c>
      <c r="H157" s="260">
        <v>0</v>
      </c>
      <c r="I157" s="260">
        <f t="shared" si="13"/>
        <v>0</v>
      </c>
      <c r="J157" s="260">
        <v>0</v>
      </c>
      <c r="K157" s="260">
        <f t="shared" si="14"/>
        <v>0</v>
      </c>
    </row>
    <row r="158" spans="1:11">
      <c r="A158" s="294">
        <v>147</v>
      </c>
      <c r="B158" s="295" t="s">
        <v>1764</v>
      </c>
      <c r="C158" s="296" t="s">
        <v>1765</v>
      </c>
      <c r="D158" s="297" t="s">
        <v>208</v>
      </c>
      <c r="E158" s="298">
        <v>34</v>
      </c>
      <c r="F158" s="260">
        <v>0</v>
      </c>
      <c r="G158" s="260">
        <f t="shared" si="12"/>
        <v>0</v>
      </c>
      <c r="H158" s="260">
        <v>0</v>
      </c>
      <c r="I158" s="260">
        <f t="shared" si="13"/>
        <v>0</v>
      </c>
      <c r="J158" s="260">
        <v>0</v>
      </c>
      <c r="K158" s="260">
        <f t="shared" si="14"/>
        <v>0</v>
      </c>
    </row>
    <row r="159" spans="1:11">
      <c r="A159" s="294">
        <v>148</v>
      </c>
      <c r="B159" s="295" t="s">
        <v>1766</v>
      </c>
      <c r="C159" s="296" t="s">
        <v>1767</v>
      </c>
      <c r="D159" s="297" t="s">
        <v>208</v>
      </c>
      <c r="E159" s="298">
        <v>12</v>
      </c>
      <c r="F159" s="260">
        <v>0</v>
      </c>
      <c r="G159" s="260">
        <f t="shared" si="12"/>
        <v>0</v>
      </c>
      <c r="H159" s="260">
        <v>0</v>
      </c>
      <c r="I159" s="260">
        <f t="shared" si="13"/>
        <v>0</v>
      </c>
      <c r="J159" s="260">
        <v>0</v>
      </c>
      <c r="K159" s="260">
        <f t="shared" si="14"/>
        <v>0</v>
      </c>
    </row>
    <row r="160" spans="1:11">
      <c r="A160" s="294">
        <v>149</v>
      </c>
      <c r="B160" s="295" t="s">
        <v>327</v>
      </c>
      <c r="C160" s="296" t="s">
        <v>1768</v>
      </c>
      <c r="D160" s="297" t="s">
        <v>208</v>
      </c>
      <c r="E160" s="298">
        <v>12</v>
      </c>
      <c r="F160" s="260">
        <v>0</v>
      </c>
      <c r="G160" s="260">
        <f t="shared" si="12"/>
        <v>0</v>
      </c>
      <c r="H160" s="260">
        <v>0</v>
      </c>
      <c r="I160" s="260">
        <f t="shared" si="13"/>
        <v>0</v>
      </c>
      <c r="J160" s="260">
        <v>0</v>
      </c>
      <c r="K160" s="260">
        <f t="shared" si="14"/>
        <v>0</v>
      </c>
    </row>
    <row r="161" spans="1:11">
      <c r="A161" s="294">
        <v>150</v>
      </c>
      <c r="B161" s="295" t="s">
        <v>1769</v>
      </c>
      <c r="C161" s="296" t="s">
        <v>1770</v>
      </c>
      <c r="D161" s="297" t="s">
        <v>208</v>
      </c>
      <c r="E161" s="298">
        <v>36</v>
      </c>
      <c r="F161" s="260">
        <v>0</v>
      </c>
      <c r="G161" s="260">
        <f t="shared" si="12"/>
        <v>0</v>
      </c>
      <c r="H161" s="260">
        <v>0</v>
      </c>
      <c r="I161" s="260">
        <f t="shared" si="13"/>
        <v>0</v>
      </c>
      <c r="J161" s="260">
        <v>0</v>
      </c>
      <c r="K161" s="260">
        <f t="shared" si="14"/>
        <v>0</v>
      </c>
    </row>
    <row r="162" spans="1:11">
      <c r="A162" s="294">
        <v>151</v>
      </c>
      <c r="B162" s="295" t="s">
        <v>330</v>
      </c>
      <c r="C162" s="296" t="s">
        <v>1771</v>
      </c>
      <c r="D162" s="297" t="s">
        <v>208</v>
      </c>
      <c r="E162" s="298">
        <v>20</v>
      </c>
      <c r="F162" s="260">
        <v>0</v>
      </c>
      <c r="G162" s="260">
        <f t="shared" si="12"/>
        <v>0</v>
      </c>
      <c r="H162" s="260">
        <v>0</v>
      </c>
      <c r="I162" s="260">
        <f t="shared" si="13"/>
        <v>0</v>
      </c>
      <c r="J162" s="260">
        <v>0</v>
      </c>
      <c r="K162" s="260">
        <f t="shared" si="14"/>
        <v>0</v>
      </c>
    </row>
    <row r="163" spans="1:11">
      <c r="A163" s="294">
        <v>152</v>
      </c>
      <c r="B163" s="295" t="s">
        <v>333</v>
      </c>
      <c r="C163" s="296" t="s">
        <v>1772</v>
      </c>
      <c r="D163" s="297" t="s">
        <v>208</v>
      </c>
      <c r="E163" s="298">
        <v>16</v>
      </c>
      <c r="F163" s="260">
        <v>0</v>
      </c>
      <c r="G163" s="260">
        <f t="shared" si="12"/>
        <v>0</v>
      </c>
      <c r="H163" s="260">
        <v>0</v>
      </c>
      <c r="I163" s="260">
        <f t="shared" si="13"/>
        <v>0</v>
      </c>
      <c r="J163" s="260">
        <v>0</v>
      </c>
      <c r="K163" s="260">
        <f t="shared" si="14"/>
        <v>0</v>
      </c>
    </row>
    <row r="164" spans="1:11">
      <c r="A164" s="294">
        <v>153</v>
      </c>
      <c r="B164" s="295" t="s">
        <v>1773</v>
      </c>
      <c r="C164" s="296" t="s">
        <v>1774</v>
      </c>
      <c r="D164" s="297" t="s">
        <v>208</v>
      </c>
      <c r="E164" s="298">
        <v>149</v>
      </c>
      <c r="F164" s="260">
        <v>0</v>
      </c>
      <c r="G164" s="260">
        <f t="shared" si="12"/>
        <v>0</v>
      </c>
      <c r="H164" s="260">
        <v>0</v>
      </c>
      <c r="I164" s="260">
        <f t="shared" si="13"/>
        <v>0</v>
      </c>
      <c r="J164" s="260">
        <v>0</v>
      </c>
      <c r="K164" s="260">
        <f t="shared" si="14"/>
        <v>0</v>
      </c>
    </row>
    <row r="165" spans="1:11">
      <c r="A165" s="294">
        <v>154</v>
      </c>
      <c r="B165" s="295" t="s">
        <v>336</v>
      </c>
      <c r="C165" s="296" t="s">
        <v>1775</v>
      </c>
      <c r="D165" s="297" t="s">
        <v>208</v>
      </c>
      <c r="E165" s="298">
        <v>149</v>
      </c>
      <c r="F165" s="260">
        <v>0</v>
      </c>
      <c r="G165" s="260">
        <f t="shared" si="12"/>
        <v>0</v>
      </c>
      <c r="H165" s="260">
        <v>0</v>
      </c>
      <c r="I165" s="260">
        <f t="shared" si="13"/>
        <v>0</v>
      </c>
      <c r="J165" s="260">
        <v>0</v>
      </c>
      <c r="K165" s="260">
        <f t="shared" si="14"/>
        <v>0</v>
      </c>
    </row>
    <row r="166" spans="1:11">
      <c r="A166" s="294">
        <v>155</v>
      </c>
      <c r="B166" s="295" t="s">
        <v>363</v>
      </c>
      <c r="C166" s="296" t="s">
        <v>1776</v>
      </c>
      <c r="D166" s="297" t="s">
        <v>208</v>
      </c>
      <c r="E166" s="298">
        <v>30</v>
      </c>
      <c r="F166" s="260">
        <v>0</v>
      </c>
      <c r="G166" s="260">
        <f t="shared" si="12"/>
        <v>0</v>
      </c>
      <c r="H166" s="260">
        <v>0</v>
      </c>
      <c r="I166" s="260">
        <f t="shared" si="13"/>
        <v>0</v>
      </c>
      <c r="J166" s="260">
        <v>0</v>
      </c>
      <c r="K166" s="260">
        <f t="shared" si="14"/>
        <v>0</v>
      </c>
    </row>
    <row r="167" spans="1:11">
      <c r="A167" s="294">
        <v>156</v>
      </c>
      <c r="B167" s="295" t="s">
        <v>366</v>
      </c>
      <c r="C167" s="296" t="s">
        <v>1777</v>
      </c>
      <c r="D167" s="297" t="s">
        <v>208</v>
      </c>
      <c r="E167" s="298">
        <v>10</v>
      </c>
      <c r="F167" s="260">
        <v>0</v>
      </c>
      <c r="G167" s="260">
        <f t="shared" si="12"/>
        <v>0</v>
      </c>
      <c r="H167" s="260">
        <v>0</v>
      </c>
      <c r="I167" s="260">
        <f t="shared" si="13"/>
        <v>0</v>
      </c>
      <c r="J167" s="260">
        <v>0</v>
      </c>
      <c r="K167" s="260">
        <f t="shared" si="14"/>
        <v>0</v>
      </c>
    </row>
    <row r="168" spans="1:11">
      <c r="A168" s="294">
        <v>157</v>
      </c>
      <c r="B168" s="295" t="s">
        <v>369</v>
      </c>
      <c r="C168" s="296" t="s">
        <v>1778</v>
      </c>
      <c r="D168" s="297" t="s">
        <v>208</v>
      </c>
      <c r="E168" s="298">
        <v>30</v>
      </c>
      <c r="F168" s="260">
        <v>0</v>
      </c>
      <c r="G168" s="260">
        <f t="shared" si="12"/>
        <v>0</v>
      </c>
      <c r="H168" s="260">
        <v>0</v>
      </c>
      <c r="I168" s="260">
        <f t="shared" si="13"/>
        <v>0</v>
      </c>
      <c r="J168" s="260">
        <v>0</v>
      </c>
      <c r="K168" s="260">
        <f t="shared" si="14"/>
        <v>0</v>
      </c>
    </row>
    <row r="169" spans="1:11">
      <c r="A169" s="294">
        <v>158</v>
      </c>
      <c r="B169" s="295" t="s">
        <v>372</v>
      </c>
      <c r="C169" s="296" t="s">
        <v>1779</v>
      </c>
      <c r="D169" s="297" t="s">
        <v>208</v>
      </c>
      <c r="E169" s="298">
        <v>10</v>
      </c>
      <c r="F169" s="260">
        <v>0</v>
      </c>
      <c r="G169" s="260">
        <f t="shared" si="12"/>
        <v>0</v>
      </c>
      <c r="H169" s="260">
        <v>0</v>
      </c>
      <c r="I169" s="260">
        <f t="shared" si="13"/>
        <v>0</v>
      </c>
      <c r="J169" s="260">
        <v>0</v>
      </c>
      <c r="K169" s="260">
        <f t="shared" si="14"/>
        <v>0</v>
      </c>
    </row>
    <row r="170" spans="1:11">
      <c r="A170" s="294">
        <v>159</v>
      </c>
      <c r="B170" s="295" t="s">
        <v>1780</v>
      </c>
      <c r="C170" s="296" t="s">
        <v>1781</v>
      </c>
      <c r="D170" s="297" t="s">
        <v>208</v>
      </c>
      <c r="E170" s="298">
        <v>12</v>
      </c>
      <c r="F170" s="260">
        <v>0</v>
      </c>
      <c r="G170" s="260">
        <f t="shared" si="12"/>
        <v>0</v>
      </c>
      <c r="H170" s="260">
        <v>0</v>
      </c>
      <c r="I170" s="260">
        <f t="shared" si="13"/>
        <v>0</v>
      </c>
      <c r="J170" s="260">
        <v>0</v>
      </c>
      <c r="K170" s="260">
        <f t="shared" si="14"/>
        <v>0</v>
      </c>
    </row>
    <row r="171" spans="1:11">
      <c r="A171" s="294">
        <v>160</v>
      </c>
      <c r="B171" s="295" t="s">
        <v>321</v>
      </c>
      <c r="C171" s="296" t="s">
        <v>1782</v>
      </c>
      <c r="D171" s="297" t="s">
        <v>208</v>
      </c>
      <c r="E171" s="298">
        <v>12</v>
      </c>
      <c r="F171" s="260">
        <v>0</v>
      </c>
      <c r="G171" s="260">
        <f t="shared" si="12"/>
        <v>0</v>
      </c>
      <c r="H171" s="260">
        <v>0</v>
      </c>
      <c r="I171" s="260">
        <f t="shared" si="13"/>
        <v>0</v>
      </c>
      <c r="J171" s="260">
        <v>0</v>
      </c>
      <c r="K171" s="260">
        <f t="shared" si="14"/>
        <v>0</v>
      </c>
    </row>
    <row r="172" spans="1:11">
      <c r="A172" s="294">
        <v>161</v>
      </c>
      <c r="B172" s="295" t="s">
        <v>1783</v>
      </c>
      <c r="C172" s="296" t="s">
        <v>1784</v>
      </c>
      <c r="D172" s="297" t="s">
        <v>208</v>
      </c>
      <c r="E172" s="298">
        <v>13</v>
      </c>
      <c r="F172" s="260">
        <v>0</v>
      </c>
      <c r="G172" s="260">
        <f t="shared" si="12"/>
        <v>0</v>
      </c>
      <c r="H172" s="260">
        <v>0</v>
      </c>
      <c r="I172" s="260">
        <f t="shared" si="13"/>
        <v>0</v>
      </c>
      <c r="J172" s="260">
        <v>0</v>
      </c>
      <c r="K172" s="260">
        <f t="shared" si="14"/>
        <v>0</v>
      </c>
    </row>
    <row r="173" spans="1:11" ht="22.5">
      <c r="A173" s="294">
        <v>162</v>
      </c>
      <c r="B173" s="295" t="s">
        <v>324</v>
      </c>
      <c r="C173" s="296" t="s">
        <v>1785</v>
      </c>
      <c r="D173" s="297" t="s">
        <v>208</v>
      </c>
      <c r="E173" s="298">
        <v>13</v>
      </c>
      <c r="F173" s="260">
        <v>0</v>
      </c>
      <c r="G173" s="260">
        <f t="shared" si="12"/>
        <v>0</v>
      </c>
      <c r="H173" s="260">
        <v>0</v>
      </c>
      <c r="I173" s="260">
        <f t="shared" si="13"/>
        <v>0</v>
      </c>
      <c r="J173" s="260">
        <v>0</v>
      </c>
      <c r="K173" s="260">
        <f t="shared" si="14"/>
        <v>0</v>
      </c>
    </row>
    <row r="174" spans="1:11" ht="22.5">
      <c r="A174" s="294">
        <v>163</v>
      </c>
      <c r="B174" s="295" t="s">
        <v>450</v>
      </c>
      <c r="C174" s="296" t="s">
        <v>1786</v>
      </c>
      <c r="D174" s="297" t="s">
        <v>208</v>
      </c>
      <c r="E174" s="298">
        <v>1</v>
      </c>
      <c r="F174" s="260">
        <v>0</v>
      </c>
      <c r="G174" s="260">
        <f t="shared" si="12"/>
        <v>0</v>
      </c>
      <c r="H174" s="260">
        <v>0</v>
      </c>
      <c r="I174" s="260">
        <f t="shared" si="13"/>
        <v>0</v>
      </c>
      <c r="J174" s="260">
        <v>0</v>
      </c>
      <c r="K174" s="260">
        <f t="shared" si="14"/>
        <v>0</v>
      </c>
    </row>
    <row r="175" spans="1:11">
      <c r="A175" s="294">
        <v>164</v>
      </c>
      <c r="B175" s="295" t="s">
        <v>1787</v>
      </c>
      <c r="C175" s="296" t="s">
        <v>1788</v>
      </c>
      <c r="D175" s="297" t="s">
        <v>208</v>
      </c>
      <c r="E175" s="298">
        <v>33</v>
      </c>
      <c r="F175" s="260">
        <v>0</v>
      </c>
      <c r="G175" s="260">
        <f t="shared" ref="G175:G206" si="15">PRODUCT(E175:F175)</f>
        <v>0</v>
      </c>
      <c r="H175" s="260">
        <v>0</v>
      </c>
      <c r="I175" s="260">
        <f t="shared" ref="I175:I206" si="16">PRODUCT(E175,H175)</f>
        <v>0</v>
      </c>
      <c r="J175" s="260">
        <v>0</v>
      </c>
      <c r="K175" s="260">
        <f t="shared" ref="K175:K206" si="17">PRODUCT(E175,J175)</f>
        <v>0</v>
      </c>
    </row>
    <row r="176" spans="1:11">
      <c r="A176" s="294">
        <v>165</v>
      </c>
      <c r="B176" s="295" t="s">
        <v>101</v>
      </c>
      <c r="C176" s="296" t="s">
        <v>1789</v>
      </c>
      <c r="D176" s="297" t="s">
        <v>687</v>
      </c>
      <c r="E176" s="298">
        <v>28</v>
      </c>
      <c r="F176" s="260">
        <v>0</v>
      </c>
      <c r="G176" s="260">
        <f t="shared" si="15"/>
        <v>0</v>
      </c>
      <c r="H176" s="260">
        <v>0</v>
      </c>
      <c r="I176" s="260">
        <f t="shared" si="16"/>
        <v>0</v>
      </c>
      <c r="J176" s="260">
        <v>0</v>
      </c>
      <c r="K176" s="260">
        <f t="shared" si="17"/>
        <v>0</v>
      </c>
    </row>
    <row r="177" spans="1:11">
      <c r="A177" s="294">
        <v>166</v>
      </c>
      <c r="B177" s="295" t="s">
        <v>104</v>
      </c>
      <c r="C177" s="296" t="s">
        <v>1790</v>
      </c>
      <c r="D177" s="297" t="s">
        <v>208</v>
      </c>
      <c r="E177" s="298">
        <v>2</v>
      </c>
      <c r="F177" s="260">
        <v>0</v>
      </c>
      <c r="G177" s="260">
        <f t="shared" si="15"/>
        <v>0</v>
      </c>
      <c r="H177" s="260">
        <v>0</v>
      </c>
      <c r="I177" s="260">
        <f t="shared" si="16"/>
        <v>0</v>
      </c>
      <c r="J177" s="260">
        <v>0</v>
      </c>
      <c r="K177" s="260">
        <f t="shared" si="17"/>
        <v>0</v>
      </c>
    </row>
    <row r="178" spans="1:11">
      <c r="A178" s="294">
        <v>167</v>
      </c>
      <c r="B178" s="295" t="s">
        <v>150</v>
      </c>
      <c r="C178" s="296" t="s">
        <v>1791</v>
      </c>
      <c r="D178" s="297" t="s">
        <v>687</v>
      </c>
      <c r="E178" s="298">
        <v>2</v>
      </c>
      <c r="F178" s="260">
        <v>0</v>
      </c>
      <c r="G178" s="260">
        <f t="shared" si="15"/>
        <v>0</v>
      </c>
      <c r="H178" s="260">
        <v>0</v>
      </c>
      <c r="I178" s="260">
        <f t="shared" si="16"/>
        <v>0</v>
      </c>
      <c r="J178" s="260">
        <v>0</v>
      </c>
      <c r="K178" s="260">
        <f t="shared" si="17"/>
        <v>0</v>
      </c>
    </row>
    <row r="179" spans="1:11">
      <c r="A179" s="294">
        <v>168</v>
      </c>
      <c r="B179" s="295" t="s">
        <v>155</v>
      </c>
      <c r="C179" s="296" t="s">
        <v>1792</v>
      </c>
      <c r="D179" s="297" t="s">
        <v>208</v>
      </c>
      <c r="E179" s="298">
        <v>1</v>
      </c>
      <c r="F179" s="260">
        <v>0</v>
      </c>
      <c r="G179" s="260">
        <f t="shared" si="15"/>
        <v>0</v>
      </c>
      <c r="H179" s="260">
        <v>0</v>
      </c>
      <c r="I179" s="260">
        <f t="shared" si="16"/>
        <v>0</v>
      </c>
      <c r="J179" s="260">
        <v>0</v>
      </c>
      <c r="K179" s="260">
        <f t="shared" si="17"/>
        <v>0</v>
      </c>
    </row>
    <row r="180" spans="1:11">
      <c r="A180" s="294">
        <v>169</v>
      </c>
      <c r="B180" s="295" t="s">
        <v>1793</v>
      </c>
      <c r="C180" s="296" t="s">
        <v>1794</v>
      </c>
      <c r="D180" s="297" t="s">
        <v>208</v>
      </c>
      <c r="E180" s="298">
        <v>9</v>
      </c>
      <c r="F180" s="260">
        <v>0</v>
      </c>
      <c r="G180" s="260">
        <f t="shared" si="15"/>
        <v>0</v>
      </c>
      <c r="H180" s="260">
        <v>0</v>
      </c>
      <c r="I180" s="260">
        <f t="shared" si="16"/>
        <v>0</v>
      </c>
      <c r="J180" s="260">
        <v>0</v>
      </c>
      <c r="K180" s="260">
        <f t="shared" si="17"/>
        <v>0</v>
      </c>
    </row>
    <row r="181" spans="1:11">
      <c r="A181" s="294">
        <v>170</v>
      </c>
      <c r="B181" s="295" t="s">
        <v>108</v>
      </c>
      <c r="C181" s="296" t="s">
        <v>1795</v>
      </c>
      <c r="D181" s="297" t="s">
        <v>208</v>
      </c>
      <c r="E181" s="298">
        <v>1</v>
      </c>
      <c r="F181" s="260">
        <v>0</v>
      </c>
      <c r="G181" s="260">
        <f t="shared" si="15"/>
        <v>0</v>
      </c>
      <c r="H181" s="260">
        <v>0</v>
      </c>
      <c r="I181" s="260">
        <f t="shared" si="16"/>
        <v>0</v>
      </c>
      <c r="J181" s="260">
        <v>0</v>
      </c>
      <c r="K181" s="260">
        <f t="shared" si="17"/>
        <v>0</v>
      </c>
    </row>
    <row r="182" spans="1:11">
      <c r="A182" s="294">
        <v>171</v>
      </c>
      <c r="B182" s="295" t="s">
        <v>111</v>
      </c>
      <c r="C182" s="296" t="s">
        <v>1796</v>
      </c>
      <c r="D182" s="297" t="s">
        <v>208</v>
      </c>
      <c r="E182" s="298">
        <v>3</v>
      </c>
      <c r="F182" s="260">
        <v>0</v>
      </c>
      <c r="G182" s="260">
        <f t="shared" si="15"/>
        <v>0</v>
      </c>
      <c r="H182" s="260">
        <v>0</v>
      </c>
      <c r="I182" s="260">
        <f t="shared" si="16"/>
        <v>0</v>
      </c>
      <c r="J182" s="260">
        <v>0</v>
      </c>
      <c r="K182" s="260">
        <f t="shared" si="17"/>
        <v>0</v>
      </c>
    </row>
    <row r="183" spans="1:11">
      <c r="A183" s="294">
        <v>172</v>
      </c>
      <c r="B183" s="295" t="s">
        <v>146</v>
      </c>
      <c r="C183" s="296" t="s">
        <v>1797</v>
      </c>
      <c r="D183" s="297" t="s">
        <v>208</v>
      </c>
      <c r="E183" s="298">
        <v>1</v>
      </c>
      <c r="F183" s="260">
        <v>0</v>
      </c>
      <c r="G183" s="260">
        <f t="shared" si="15"/>
        <v>0</v>
      </c>
      <c r="H183" s="260">
        <v>0</v>
      </c>
      <c r="I183" s="260">
        <f t="shared" si="16"/>
        <v>0</v>
      </c>
      <c r="J183" s="260">
        <v>0</v>
      </c>
      <c r="K183" s="260">
        <f t="shared" si="17"/>
        <v>0</v>
      </c>
    </row>
    <row r="184" spans="1:11">
      <c r="A184" s="294">
        <v>173</v>
      </c>
      <c r="B184" s="295" t="s">
        <v>114</v>
      </c>
      <c r="C184" s="296" t="s">
        <v>1798</v>
      </c>
      <c r="D184" s="297" t="s">
        <v>208</v>
      </c>
      <c r="E184" s="298">
        <v>4</v>
      </c>
      <c r="F184" s="260">
        <v>0</v>
      </c>
      <c r="G184" s="260">
        <f t="shared" si="15"/>
        <v>0</v>
      </c>
      <c r="H184" s="260">
        <v>0</v>
      </c>
      <c r="I184" s="260">
        <f t="shared" si="16"/>
        <v>0</v>
      </c>
      <c r="J184" s="260">
        <v>0</v>
      </c>
      <c r="K184" s="260">
        <f t="shared" si="17"/>
        <v>0</v>
      </c>
    </row>
    <row r="185" spans="1:11">
      <c r="A185" s="294">
        <v>174</v>
      </c>
      <c r="B185" s="295" t="s">
        <v>1799</v>
      </c>
      <c r="C185" s="296" t="s">
        <v>1800</v>
      </c>
      <c r="D185" s="297" t="s">
        <v>208</v>
      </c>
      <c r="E185" s="298">
        <v>2</v>
      </c>
      <c r="F185" s="260">
        <v>0</v>
      </c>
      <c r="G185" s="260">
        <f t="shared" si="15"/>
        <v>0</v>
      </c>
      <c r="H185" s="260">
        <v>0</v>
      </c>
      <c r="I185" s="260">
        <f t="shared" si="16"/>
        <v>0</v>
      </c>
      <c r="J185" s="260">
        <v>0</v>
      </c>
      <c r="K185" s="260">
        <f t="shared" si="17"/>
        <v>0</v>
      </c>
    </row>
    <row r="186" spans="1:11">
      <c r="A186" s="294">
        <v>175</v>
      </c>
      <c r="B186" s="295" t="s">
        <v>303</v>
      </c>
      <c r="C186" s="296" t="s">
        <v>1801</v>
      </c>
      <c r="D186" s="297" t="s">
        <v>208</v>
      </c>
      <c r="E186" s="298">
        <v>2</v>
      </c>
      <c r="F186" s="260">
        <v>0</v>
      </c>
      <c r="G186" s="260">
        <f t="shared" si="15"/>
        <v>0</v>
      </c>
      <c r="H186" s="260">
        <v>0</v>
      </c>
      <c r="I186" s="260">
        <f t="shared" si="16"/>
        <v>0</v>
      </c>
      <c r="J186" s="260">
        <v>0</v>
      </c>
      <c r="K186" s="260">
        <f t="shared" si="17"/>
        <v>0</v>
      </c>
    </row>
    <row r="187" spans="1:11">
      <c r="A187" s="294">
        <v>176</v>
      </c>
      <c r="B187" s="295" t="s">
        <v>1802</v>
      </c>
      <c r="C187" s="296" t="s">
        <v>1803</v>
      </c>
      <c r="D187" s="297" t="s">
        <v>208</v>
      </c>
      <c r="E187" s="298">
        <v>2</v>
      </c>
      <c r="F187" s="260">
        <v>0</v>
      </c>
      <c r="G187" s="260">
        <f t="shared" si="15"/>
        <v>0</v>
      </c>
      <c r="H187" s="260">
        <v>0</v>
      </c>
      <c r="I187" s="260">
        <f t="shared" si="16"/>
        <v>0</v>
      </c>
      <c r="J187" s="260">
        <v>0</v>
      </c>
      <c r="K187" s="260">
        <f t="shared" si="17"/>
        <v>0</v>
      </c>
    </row>
    <row r="188" spans="1:11">
      <c r="A188" s="294">
        <v>177</v>
      </c>
      <c r="B188" s="295" t="s">
        <v>92</v>
      </c>
      <c r="C188" s="296" t="s">
        <v>1804</v>
      </c>
      <c r="D188" s="297" t="s">
        <v>208</v>
      </c>
      <c r="E188" s="298">
        <v>2</v>
      </c>
      <c r="F188" s="260">
        <v>0</v>
      </c>
      <c r="G188" s="260">
        <f t="shared" si="15"/>
        <v>0</v>
      </c>
      <c r="H188" s="260">
        <v>0</v>
      </c>
      <c r="I188" s="260">
        <f t="shared" si="16"/>
        <v>0</v>
      </c>
      <c r="J188" s="260">
        <v>0</v>
      </c>
      <c r="K188" s="260">
        <f t="shared" si="17"/>
        <v>0</v>
      </c>
    </row>
    <row r="189" spans="1:11">
      <c r="A189" s="294">
        <v>178</v>
      </c>
      <c r="B189" s="295" t="s">
        <v>1805</v>
      </c>
      <c r="C189" s="296" t="s">
        <v>1806</v>
      </c>
      <c r="D189" s="297" t="s">
        <v>208</v>
      </c>
      <c r="E189" s="298">
        <v>7</v>
      </c>
      <c r="F189" s="260">
        <v>0</v>
      </c>
      <c r="G189" s="260">
        <f t="shared" si="15"/>
        <v>0</v>
      </c>
      <c r="H189" s="260">
        <v>0</v>
      </c>
      <c r="I189" s="260">
        <f t="shared" si="16"/>
        <v>0</v>
      </c>
      <c r="J189" s="260">
        <v>0</v>
      </c>
      <c r="K189" s="260">
        <f t="shared" si="17"/>
        <v>0</v>
      </c>
    </row>
    <row r="190" spans="1:11">
      <c r="A190" s="294">
        <v>179</v>
      </c>
      <c r="B190" s="295" t="s">
        <v>121</v>
      </c>
      <c r="C190" s="296" t="s">
        <v>1807</v>
      </c>
      <c r="D190" s="297" t="s">
        <v>208</v>
      </c>
      <c r="E190" s="298">
        <v>7</v>
      </c>
      <c r="F190" s="260">
        <v>0</v>
      </c>
      <c r="G190" s="260">
        <f t="shared" si="15"/>
        <v>0</v>
      </c>
      <c r="H190" s="260">
        <v>0</v>
      </c>
      <c r="I190" s="260">
        <f t="shared" si="16"/>
        <v>0</v>
      </c>
      <c r="J190" s="260">
        <v>0</v>
      </c>
      <c r="K190" s="260">
        <f t="shared" si="17"/>
        <v>0</v>
      </c>
    </row>
    <row r="191" spans="1:11">
      <c r="A191" s="294">
        <v>180</v>
      </c>
      <c r="B191" s="295" t="s">
        <v>1808</v>
      </c>
      <c r="C191" s="296" t="s">
        <v>1809</v>
      </c>
      <c r="D191" s="297" t="s">
        <v>208</v>
      </c>
      <c r="E191" s="298">
        <v>4</v>
      </c>
      <c r="F191" s="260">
        <v>0</v>
      </c>
      <c r="G191" s="260">
        <f t="shared" si="15"/>
        <v>0</v>
      </c>
      <c r="H191" s="260">
        <v>0</v>
      </c>
      <c r="I191" s="260">
        <f t="shared" si="16"/>
        <v>0</v>
      </c>
      <c r="J191" s="260">
        <v>0</v>
      </c>
      <c r="K191" s="260">
        <f t="shared" si="17"/>
        <v>0</v>
      </c>
    </row>
    <row r="192" spans="1:11">
      <c r="A192" s="294">
        <v>181</v>
      </c>
      <c r="B192" s="295" t="s">
        <v>117</v>
      </c>
      <c r="C192" s="296" t="s">
        <v>1810</v>
      </c>
      <c r="D192" s="297" t="s">
        <v>208</v>
      </c>
      <c r="E192" s="298">
        <v>4</v>
      </c>
      <c r="F192" s="260">
        <v>0</v>
      </c>
      <c r="G192" s="260">
        <f t="shared" si="15"/>
        <v>0</v>
      </c>
      <c r="H192" s="260">
        <v>0</v>
      </c>
      <c r="I192" s="260">
        <f t="shared" si="16"/>
        <v>0</v>
      </c>
      <c r="J192" s="260">
        <v>0</v>
      </c>
      <c r="K192" s="260">
        <f t="shared" si="17"/>
        <v>0</v>
      </c>
    </row>
    <row r="193" spans="1:11">
      <c r="A193" s="294">
        <v>182</v>
      </c>
      <c r="B193" s="295" t="s">
        <v>124</v>
      </c>
      <c r="C193" s="296" t="s">
        <v>1811</v>
      </c>
      <c r="D193" s="297" t="s">
        <v>208</v>
      </c>
      <c r="E193" s="298">
        <v>16</v>
      </c>
      <c r="F193" s="260">
        <v>0</v>
      </c>
      <c r="G193" s="260">
        <f t="shared" si="15"/>
        <v>0</v>
      </c>
      <c r="H193" s="260">
        <v>0</v>
      </c>
      <c r="I193" s="260">
        <f t="shared" si="16"/>
        <v>0</v>
      </c>
      <c r="J193" s="260">
        <v>0</v>
      </c>
      <c r="K193" s="260">
        <f t="shared" si="17"/>
        <v>0</v>
      </c>
    </row>
    <row r="194" spans="1:11">
      <c r="A194" s="294">
        <v>183</v>
      </c>
      <c r="B194" s="295" t="s">
        <v>1812</v>
      </c>
      <c r="C194" s="296" t="s">
        <v>1813</v>
      </c>
      <c r="D194" s="297" t="s">
        <v>208</v>
      </c>
      <c r="E194" s="298">
        <v>7</v>
      </c>
      <c r="F194" s="260">
        <v>0</v>
      </c>
      <c r="G194" s="260">
        <f t="shared" si="15"/>
        <v>0</v>
      </c>
      <c r="H194" s="260">
        <v>0</v>
      </c>
      <c r="I194" s="260">
        <f t="shared" si="16"/>
        <v>0</v>
      </c>
      <c r="J194" s="260">
        <v>0</v>
      </c>
      <c r="K194" s="260">
        <f t="shared" si="17"/>
        <v>0</v>
      </c>
    </row>
    <row r="195" spans="1:11">
      <c r="A195" s="294">
        <v>184</v>
      </c>
      <c r="B195" s="295" t="s">
        <v>158</v>
      </c>
      <c r="C195" s="296" t="s">
        <v>1814</v>
      </c>
      <c r="D195" s="297" t="s">
        <v>208</v>
      </c>
      <c r="E195" s="298">
        <v>9</v>
      </c>
      <c r="F195" s="260">
        <v>0</v>
      </c>
      <c r="G195" s="260">
        <f t="shared" si="15"/>
        <v>0</v>
      </c>
      <c r="H195" s="260">
        <v>0</v>
      </c>
      <c r="I195" s="260">
        <f t="shared" si="16"/>
        <v>0</v>
      </c>
      <c r="J195" s="260">
        <v>0</v>
      </c>
      <c r="K195" s="260">
        <f t="shared" si="17"/>
        <v>0</v>
      </c>
    </row>
    <row r="196" spans="1:11">
      <c r="A196" s="294">
        <v>185</v>
      </c>
      <c r="B196" s="295" t="s">
        <v>1815</v>
      </c>
      <c r="C196" s="296" t="s">
        <v>1816</v>
      </c>
      <c r="D196" s="297" t="s">
        <v>208</v>
      </c>
      <c r="E196" s="298">
        <v>65</v>
      </c>
      <c r="F196" s="260">
        <v>0</v>
      </c>
      <c r="G196" s="260">
        <f t="shared" si="15"/>
        <v>0</v>
      </c>
      <c r="H196" s="260">
        <v>0</v>
      </c>
      <c r="I196" s="260">
        <f t="shared" si="16"/>
        <v>0</v>
      </c>
      <c r="J196" s="260">
        <v>0</v>
      </c>
      <c r="K196" s="260">
        <f t="shared" si="17"/>
        <v>0</v>
      </c>
    </row>
    <row r="197" spans="1:11">
      <c r="A197" s="294">
        <v>186</v>
      </c>
      <c r="B197" s="295" t="s">
        <v>1817</v>
      </c>
      <c r="C197" s="296" t="s">
        <v>1818</v>
      </c>
      <c r="D197" s="297" t="s">
        <v>208</v>
      </c>
      <c r="E197" s="298">
        <v>1</v>
      </c>
      <c r="F197" s="260">
        <v>0</v>
      </c>
      <c r="G197" s="260">
        <f t="shared" si="15"/>
        <v>0</v>
      </c>
      <c r="H197" s="260">
        <v>0</v>
      </c>
      <c r="I197" s="260">
        <f t="shared" si="16"/>
        <v>0</v>
      </c>
      <c r="J197" s="260">
        <v>0</v>
      </c>
      <c r="K197" s="260">
        <f t="shared" si="17"/>
        <v>0</v>
      </c>
    </row>
    <row r="198" spans="1:11">
      <c r="A198" s="294">
        <v>187</v>
      </c>
      <c r="B198" s="295" t="s">
        <v>1819</v>
      </c>
      <c r="C198" s="296" t="s">
        <v>1820</v>
      </c>
      <c r="D198" s="297" t="s">
        <v>208</v>
      </c>
      <c r="E198" s="298">
        <v>100</v>
      </c>
      <c r="F198" s="260">
        <v>0</v>
      </c>
      <c r="G198" s="260">
        <f t="shared" si="15"/>
        <v>0</v>
      </c>
      <c r="H198" s="260">
        <v>0</v>
      </c>
      <c r="I198" s="260">
        <f t="shared" si="16"/>
        <v>0</v>
      </c>
      <c r="J198" s="260">
        <v>0</v>
      </c>
      <c r="K198" s="260">
        <f t="shared" si="17"/>
        <v>0</v>
      </c>
    </row>
    <row r="199" spans="1:11">
      <c r="A199" s="294">
        <v>188</v>
      </c>
      <c r="B199" s="295" t="s">
        <v>133</v>
      </c>
      <c r="C199" s="296" t="s">
        <v>1821</v>
      </c>
      <c r="D199" s="297" t="s">
        <v>208</v>
      </c>
      <c r="E199" s="298">
        <v>100</v>
      </c>
      <c r="F199" s="260">
        <v>0</v>
      </c>
      <c r="G199" s="260">
        <f t="shared" si="15"/>
        <v>0</v>
      </c>
      <c r="H199" s="260">
        <v>0</v>
      </c>
      <c r="I199" s="260">
        <f t="shared" si="16"/>
        <v>0</v>
      </c>
      <c r="J199" s="260">
        <v>0</v>
      </c>
      <c r="K199" s="260">
        <f t="shared" si="17"/>
        <v>0</v>
      </c>
    </row>
    <row r="200" spans="1:11">
      <c r="A200" s="294">
        <v>189</v>
      </c>
      <c r="B200" s="295" t="s">
        <v>1822</v>
      </c>
      <c r="C200" s="296" t="s">
        <v>1823</v>
      </c>
      <c r="D200" s="297" t="s">
        <v>208</v>
      </c>
      <c r="E200" s="298">
        <v>14</v>
      </c>
      <c r="F200" s="260">
        <v>0</v>
      </c>
      <c r="G200" s="260">
        <f t="shared" si="15"/>
        <v>0</v>
      </c>
      <c r="H200" s="260">
        <v>0</v>
      </c>
      <c r="I200" s="260">
        <f t="shared" si="16"/>
        <v>0</v>
      </c>
      <c r="J200" s="260">
        <v>0</v>
      </c>
      <c r="K200" s="260">
        <f t="shared" si="17"/>
        <v>0</v>
      </c>
    </row>
    <row r="201" spans="1:11">
      <c r="A201" s="294">
        <v>190</v>
      </c>
      <c r="B201" s="295" t="s">
        <v>127</v>
      </c>
      <c r="C201" s="296" t="s">
        <v>1824</v>
      </c>
      <c r="D201" s="297" t="s">
        <v>208</v>
      </c>
      <c r="E201" s="298">
        <v>14</v>
      </c>
      <c r="F201" s="260">
        <v>0</v>
      </c>
      <c r="G201" s="260">
        <f t="shared" si="15"/>
        <v>0</v>
      </c>
      <c r="H201" s="260">
        <v>0</v>
      </c>
      <c r="I201" s="260">
        <f t="shared" si="16"/>
        <v>0</v>
      </c>
      <c r="J201" s="260">
        <v>0</v>
      </c>
      <c r="K201" s="260">
        <f t="shared" si="17"/>
        <v>0</v>
      </c>
    </row>
    <row r="202" spans="1:11">
      <c r="A202" s="294">
        <v>191</v>
      </c>
      <c r="B202" s="295" t="s">
        <v>138</v>
      </c>
      <c r="C202" s="296" t="s">
        <v>1825</v>
      </c>
      <c r="D202" s="297" t="s">
        <v>1233</v>
      </c>
      <c r="E202" s="298">
        <v>1</v>
      </c>
      <c r="F202" s="260">
        <v>0</v>
      </c>
      <c r="G202" s="260">
        <f t="shared" si="15"/>
        <v>0</v>
      </c>
      <c r="H202" s="260">
        <v>0</v>
      </c>
      <c r="I202" s="260">
        <f t="shared" si="16"/>
        <v>0</v>
      </c>
      <c r="J202" s="260">
        <v>0</v>
      </c>
      <c r="K202" s="260">
        <f t="shared" si="17"/>
        <v>0</v>
      </c>
    </row>
    <row r="203" spans="1:11">
      <c r="A203" s="294">
        <v>192</v>
      </c>
      <c r="B203" s="295" t="s">
        <v>408</v>
      </c>
      <c r="C203" s="296" t="s">
        <v>1826</v>
      </c>
      <c r="D203" s="297" t="s">
        <v>188</v>
      </c>
      <c r="E203" s="298">
        <v>8</v>
      </c>
      <c r="F203" s="260">
        <v>0</v>
      </c>
      <c r="G203" s="260">
        <f t="shared" si="15"/>
        <v>0</v>
      </c>
      <c r="H203" s="260">
        <v>0</v>
      </c>
      <c r="I203" s="260">
        <f t="shared" si="16"/>
        <v>0</v>
      </c>
      <c r="J203" s="260">
        <v>0</v>
      </c>
      <c r="K203" s="260">
        <f t="shared" si="17"/>
        <v>0</v>
      </c>
    </row>
    <row r="204" spans="1:11">
      <c r="A204" s="294">
        <v>193</v>
      </c>
      <c r="B204" s="295" t="s">
        <v>411</v>
      </c>
      <c r="C204" s="296" t="s">
        <v>1827</v>
      </c>
      <c r="D204" s="297" t="s">
        <v>208</v>
      </c>
      <c r="E204" s="298">
        <v>1</v>
      </c>
      <c r="F204" s="260">
        <v>0</v>
      </c>
      <c r="G204" s="260">
        <f t="shared" si="15"/>
        <v>0</v>
      </c>
      <c r="H204" s="260">
        <v>0</v>
      </c>
      <c r="I204" s="260">
        <f t="shared" si="16"/>
        <v>0</v>
      </c>
      <c r="J204" s="260">
        <v>0</v>
      </c>
      <c r="K204" s="260">
        <f t="shared" si="17"/>
        <v>0</v>
      </c>
    </row>
    <row r="205" spans="1:11">
      <c r="A205" s="294">
        <v>194</v>
      </c>
      <c r="B205" s="295" t="s">
        <v>414</v>
      </c>
      <c r="C205" s="296" t="s">
        <v>1828</v>
      </c>
      <c r="D205" s="297" t="s">
        <v>208</v>
      </c>
      <c r="E205" s="298">
        <v>1</v>
      </c>
      <c r="F205" s="260">
        <v>0</v>
      </c>
      <c r="G205" s="260">
        <f t="shared" si="15"/>
        <v>0</v>
      </c>
      <c r="H205" s="260">
        <v>0</v>
      </c>
      <c r="I205" s="260">
        <f t="shared" si="16"/>
        <v>0</v>
      </c>
      <c r="J205" s="260">
        <v>0</v>
      </c>
      <c r="K205" s="260">
        <f t="shared" si="17"/>
        <v>0</v>
      </c>
    </row>
    <row r="206" spans="1:11">
      <c r="A206" s="294">
        <v>195</v>
      </c>
      <c r="B206" s="295" t="s">
        <v>417</v>
      </c>
      <c r="C206" s="296" t="s">
        <v>1829</v>
      </c>
      <c r="D206" s="297" t="s">
        <v>208</v>
      </c>
      <c r="E206" s="298">
        <v>1</v>
      </c>
      <c r="F206" s="260">
        <v>0</v>
      </c>
      <c r="G206" s="260">
        <f t="shared" si="15"/>
        <v>0</v>
      </c>
      <c r="H206" s="260">
        <v>0</v>
      </c>
      <c r="I206" s="260">
        <f t="shared" si="16"/>
        <v>0</v>
      </c>
      <c r="J206" s="260">
        <v>0</v>
      </c>
      <c r="K206" s="260">
        <f t="shared" si="17"/>
        <v>0</v>
      </c>
    </row>
    <row r="207" spans="1:11">
      <c r="A207" s="294">
        <v>196</v>
      </c>
      <c r="B207" s="295" t="s">
        <v>420</v>
      </c>
      <c r="C207" s="296" t="s">
        <v>1830</v>
      </c>
      <c r="D207" s="297" t="s">
        <v>208</v>
      </c>
      <c r="E207" s="298">
        <v>1</v>
      </c>
      <c r="F207" s="260">
        <v>0</v>
      </c>
      <c r="G207" s="260">
        <f t="shared" ref="G207:G216" si="18">PRODUCT(E207:F207)</f>
        <v>0</v>
      </c>
      <c r="H207" s="260">
        <v>0</v>
      </c>
      <c r="I207" s="260">
        <f t="shared" ref="I207:I216" si="19">PRODUCT(E207,H207)</f>
        <v>0</v>
      </c>
      <c r="J207" s="260">
        <v>0</v>
      </c>
      <c r="K207" s="260">
        <f t="shared" ref="K207:K216" si="20">PRODUCT(E207,J207)</f>
        <v>0</v>
      </c>
    </row>
    <row r="208" spans="1:11">
      <c r="A208" s="294">
        <v>197</v>
      </c>
      <c r="B208" s="295" t="s">
        <v>423</v>
      </c>
      <c r="C208" s="296" t="s">
        <v>1831</v>
      </c>
      <c r="D208" s="297" t="s">
        <v>208</v>
      </c>
      <c r="E208" s="298">
        <v>1</v>
      </c>
      <c r="F208" s="260">
        <v>0</v>
      </c>
      <c r="G208" s="260">
        <f t="shared" si="18"/>
        <v>0</v>
      </c>
      <c r="H208" s="260">
        <v>0</v>
      </c>
      <c r="I208" s="260">
        <f t="shared" si="19"/>
        <v>0</v>
      </c>
      <c r="J208" s="260">
        <v>0</v>
      </c>
      <c r="K208" s="260">
        <f t="shared" si="20"/>
        <v>0</v>
      </c>
    </row>
    <row r="209" spans="1:11">
      <c r="A209" s="294">
        <v>198</v>
      </c>
      <c r="B209" s="295" t="s">
        <v>426</v>
      </c>
      <c r="C209" s="296" t="s">
        <v>1832</v>
      </c>
      <c r="D209" s="297" t="s">
        <v>208</v>
      </c>
      <c r="E209" s="298">
        <v>1</v>
      </c>
      <c r="F209" s="260">
        <v>0</v>
      </c>
      <c r="G209" s="260">
        <f t="shared" si="18"/>
        <v>0</v>
      </c>
      <c r="H209" s="260">
        <v>0</v>
      </c>
      <c r="I209" s="260">
        <f t="shared" si="19"/>
        <v>0</v>
      </c>
      <c r="J209" s="260">
        <v>0</v>
      </c>
      <c r="K209" s="260">
        <f t="shared" si="20"/>
        <v>0</v>
      </c>
    </row>
    <row r="210" spans="1:11">
      <c r="A210" s="294">
        <v>199</v>
      </c>
      <c r="B210" s="295" t="s">
        <v>447</v>
      </c>
      <c r="C210" s="296" t="s">
        <v>1833</v>
      </c>
      <c r="D210" s="297" t="s">
        <v>208</v>
      </c>
      <c r="E210" s="298">
        <v>1</v>
      </c>
      <c r="F210" s="260">
        <v>0</v>
      </c>
      <c r="G210" s="260">
        <f t="shared" si="18"/>
        <v>0</v>
      </c>
      <c r="H210" s="260">
        <v>0</v>
      </c>
      <c r="I210" s="260">
        <f t="shared" si="19"/>
        <v>0</v>
      </c>
      <c r="J210" s="260">
        <v>0</v>
      </c>
      <c r="K210" s="260">
        <f t="shared" si="20"/>
        <v>0</v>
      </c>
    </row>
    <row r="211" spans="1:11">
      <c r="A211" s="294">
        <v>200</v>
      </c>
      <c r="B211" s="295" t="s">
        <v>429</v>
      </c>
      <c r="C211" s="296" t="s">
        <v>1834</v>
      </c>
      <c r="D211" s="297" t="s">
        <v>208</v>
      </c>
      <c r="E211" s="298">
        <v>2</v>
      </c>
      <c r="F211" s="260">
        <v>0</v>
      </c>
      <c r="G211" s="260">
        <f t="shared" si="18"/>
        <v>0</v>
      </c>
      <c r="H211" s="260">
        <v>0</v>
      </c>
      <c r="I211" s="260">
        <f t="shared" si="19"/>
        <v>0</v>
      </c>
      <c r="J211" s="260">
        <v>0</v>
      </c>
      <c r="K211" s="260">
        <f t="shared" si="20"/>
        <v>0</v>
      </c>
    </row>
    <row r="212" spans="1:11">
      <c r="A212" s="294">
        <v>201</v>
      </c>
      <c r="B212" s="295" t="s">
        <v>432</v>
      </c>
      <c r="C212" s="296" t="s">
        <v>1835</v>
      </c>
      <c r="D212" s="297" t="s">
        <v>188</v>
      </c>
      <c r="E212" s="298">
        <v>15</v>
      </c>
      <c r="F212" s="260">
        <v>0</v>
      </c>
      <c r="G212" s="260">
        <f t="shared" si="18"/>
        <v>0</v>
      </c>
      <c r="H212" s="260">
        <v>0</v>
      </c>
      <c r="I212" s="260">
        <f t="shared" si="19"/>
        <v>0</v>
      </c>
      <c r="J212" s="260">
        <v>0</v>
      </c>
      <c r="K212" s="260">
        <f t="shared" si="20"/>
        <v>0</v>
      </c>
    </row>
    <row r="213" spans="1:11">
      <c r="A213" s="294">
        <v>202</v>
      </c>
      <c r="B213" s="295" t="s">
        <v>436</v>
      </c>
      <c r="C213" s="296" t="s">
        <v>1836</v>
      </c>
      <c r="D213" s="297" t="s">
        <v>188</v>
      </c>
      <c r="E213" s="298">
        <v>15</v>
      </c>
      <c r="F213" s="260">
        <v>0</v>
      </c>
      <c r="G213" s="260">
        <f t="shared" si="18"/>
        <v>0</v>
      </c>
      <c r="H213" s="260">
        <v>0</v>
      </c>
      <c r="I213" s="260">
        <f t="shared" si="19"/>
        <v>0</v>
      </c>
      <c r="J213" s="260">
        <v>0</v>
      </c>
      <c r="K213" s="260">
        <f t="shared" si="20"/>
        <v>0</v>
      </c>
    </row>
    <row r="214" spans="1:11">
      <c r="A214" s="294">
        <v>203</v>
      </c>
      <c r="B214" s="295" t="s">
        <v>439</v>
      </c>
      <c r="C214" s="296" t="s">
        <v>1837</v>
      </c>
      <c r="D214" s="297" t="s">
        <v>188</v>
      </c>
      <c r="E214" s="298">
        <v>6</v>
      </c>
      <c r="F214" s="260">
        <v>0</v>
      </c>
      <c r="G214" s="260">
        <f t="shared" si="18"/>
        <v>0</v>
      </c>
      <c r="H214" s="260">
        <v>0</v>
      </c>
      <c r="I214" s="260">
        <f t="shared" si="19"/>
        <v>0</v>
      </c>
      <c r="J214" s="260">
        <v>0</v>
      </c>
      <c r="K214" s="260">
        <f t="shared" si="20"/>
        <v>0</v>
      </c>
    </row>
    <row r="215" spans="1:11">
      <c r="A215" s="294">
        <v>204</v>
      </c>
      <c r="B215" s="295" t="s">
        <v>442</v>
      </c>
      <c r="C215" s="296" t="s">
        <v>1838</v>
      </c>
      <c r="D215" s="297" t="s">
        <v>188</v>
      </c>
      <c r="E215" s="298">
        <v>15</v>
      </c>
      <c r="F215" s="260">
        <v>0</v>
      </c>
      <c r="G215" s="260">
        <f t="shared" si="18"/>
        <v>0</v>
      </c>
      <c r="H215" s="260">
        <v>0</v>
      </c>
      <c r="I215" s="260">
        <f t="shared" si="19"/>
        <v>0</v>
      </c>
      <c r="J215" s="260">
        <v>0</v>
      </c>
      <c r="K215" s="260">
        <f t="shared" si="20"/>
        <v>0</v>
      </c>
    </row>
    <row r="216" spans="1:11">
      <c r="A216" s="299">
        <v>205</v>
      </c>
      <c r="B216" s="300" t="s">
        <v>445</v>
      </c>
      <c r="C216" s="301" t="s">
        <v>1839</v>
      </c>
      <c r="D216" s="302" t="s">
        <v>188</v>
      </c>
      <c r="E216" s="303">
        <v>10</v>
      </c>
      <c r="F216" s="435">
        <v>0</v>
      </c>
      <c r="G216" s="435">
        <f t="shared" si="18"/>
        <v>0</v>
      </c>
      <c r="H216" s="435">
        <v>0</v>
      </c>
      <c r="I216" s="435">
        <f t="shared" si="19"/>
        <v>0</v>
      </c>
      <c r="J216" s="435">
        <v>0</v>
      </c>
      <c r="K216" s="435">
        <f t="shared" si="20"/>
        <v>0</v>
      </c>
    </row>
  </sheetData>
  <mergeCells count="18">
    <mergeCell ref="A1:E1"/>
    <mergeCell ref="F1:I1"/>
    <mergeCell ref="J1:K1"/>
    <mergeCell ref="A2:E2"/>
    <mergeCell ref="F2:K2"/>
    <mergeCell ref="A3:E4"/>
    <mergeCell ref="F3:G3"/>
    <mergeCell ref="H3:I3"/>
    <mergeCell ref="J3:K3"/>
    <mergeCell ref="F4:G4"/>
    <mergeCell ref="H4:I4"/>
    <mergeCell ref="J4:K4"/>
    <mergeCell ref="J6:K6"/>
    <mergeCell ref="D6:D7"/>
    <mergeCell ref="E6:E7"/>
    <mergeCell ref="F6:F7"/>
    <mergeCell ref="G6:G7"/>
    <mergeCell ref="H6:I6"/>
  </mergeCells>
  <pageMargins left="0.7" right="0.7" top="0.78749999999999998" bottom="0.78749999999999998" header="0.511811023622047" footer="0.511811023622047"/>
  <pageSetup paperSize="9" orientation="landscape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3"/>
  <sheetViews>
    <sheetView topLeftCell="A69" zoomScaleNormal="100" workbookViewId="0">
      <selection activeCell="F87" sqref="F87:F103"/>
    </sheetView>
  </sheetViews>
  <sheetFormatPr defaultColWidth="8.7109375" defaultRowHeight="15"/>
  <cols>
    <col min="1" max="1" width="4.140625" customWidth="1"/>
    <col min="2" max="2" width="6.28515625" customWidth="1"/>
    <col min="3" max="3" width="60.28515625" customWidth="1"/>
    <col min="4" max="4" width="5.140625" customWidth="1"/>
    <col min="5" max="5" width="8.140625" customWidth="1"/>
    <col min="6" max="6" width="7.140625" customWidth="1"/>
    <col min="7" max="7" width="10" customWidth="1"/>
    <col min="8" max="8" width="6.42578125" customWidth="1"/>
    <col min="9" max="9" width="10.28515625" customWidth="1"/>
    <col min="10" max="10" width="9.28515625" customWidth="1"/>
    <col min="11" max="11" width="2.7109375" customWidth="1"/>
    <col min="12" max="13" width="21.28515625" customWidth="1"/>
  </cols>
  <sheetData>
    <row r="1" spans="1:13" ht="33.75">
      <c r="A1" s="545" t="s">
        <v>64</v>
      </c>
      <c r="B1" s="545"/>
      <c r="C1" s="545"/>
      <c r="D1" s="545"/>
      <c r="E1" s="546" t="s">
        <v>1840</v>
      </c>
      <c r="F1" s="546"/>
      <c r="G1" s="546"/>
      <c r="H1" s="546"/>
      <c r="I1" s="547" t="s">
        <v>1841</v>
      </c>
      <c r="J1" s="547"/>
    </row>
    <row r="2" spans="1:13" ht="21">
      <c r="A2" s="505" t="s">
        <v>67</v>
      </c>
      <c r="B2" s="505"/>
      <c r="C2" s="505"/>
      <c r="D2" s="505"/>
      <c r="E2" s="548" t="s">
        <v>1842</v>
      </c>
      <c r="F2" s="548"/>
      <c r="G2" s="548"/>
      <c r="H2" s="548"/>
      <c r="I2" s="548"/>
      <c r="J2" s="548"/>
      <c r="L2" s="304"/>
      <c r="M2" s="304"/>
    </row>
    <row r="3" spans="1:13" ht="29.25" customHeight="1">
      <c r="A3" s="538" t="s">
        <v>69</v>
      </c>
      <c r="B3" s="538"/>
      <c r="C3" s="538"/>
      <c r="D3" s="538"/>
      <c r="E3" s="539" t="s">
        <v>70</v>
      </c>
      <c r="F3" s="539"/>
      <c r="G3" s="540" t="s">
        <v>71</v>
      </c>
      <c r="H3" s="540"/>
      <c r="I3" s="491" t="s">
        <v>72</v>
      </c>
      <c r="J3" s="491"/>
      <c r="L3" s="304"/>
      <c r="M3" s="304"/>
    </row>
    <row r="4" spans="1:13" ht="18.75">
      <c r="A4" s="541"/>
      <c r="B4" s="541"/>
      <c r="C4" s="541"/>
      <c r="D4" s="541"/>
      <c r="E4" s="542">
        <f>SUM(J8,J27,J37,J61,J74,J85)</f>
        <v>0</v>
      </c>
      <c r="F4" s="542"/>
      <c r="G4" s="543">
        <f>SUM(E4/100*21)</f>
        <v>0</v>
      </c>
      <c r="H4" s="543"/>
      <c r="I4" s="544">
        <f>SUM(E4/100*121)</f>
        <v>0</v>
      </c>
      <c r="J4" s="544"/>
      <c r="L4" s="305"/>
      <c r="M4" s="306"/>
    </row>
    <row r="5" spans="1:13">
      <c r="L5" s="304"/>
      <c r="M5" s="304"/>
    </row>
    <row r="6" spans="1:13" ht="14.25" customHeight="1">
      <c r="A6" s="66" t="s">
        <v>73</v>
      </c>
      <c r="B6" s="67" t="s">
        <v>1843</v>
      </c>
      <c r="C6" s="68" t="s">
        <v>76</v>
      </c>
      <c r="D6" s="69" t="s">
        <v>77</v>
      </c>
      <c r="E6" s="70" t="s">
        <v>78</v>
      </c>
      <c r="F6" s="536" t="s">
        <v>1844</v>
      </c>
      <c r="G6" s="536"/>
      <c r="H6" s="536" t="s">
        <v>1845</v>
      </c>
      <c r="I6" s="536"/>
      <c r="J6" s="537" t="s">
        <v>82</v>
      </c>
      <c r="L6" s="304"/>
      <c r="M6" s="304"/>
    </row>
    <row r="7" spans="1:13" ht="25.5">
      <c r="A7" s="307" t="s">
        <v>83</v>
      </c>
      <c r="B7" s="231" t="s">
        <v>83</v>
      </c>
      <c r="C7" s="308" t="s">
        <v>84</v>
      </c>
      <c r="D7" s="231" t="s">
        <v>83</v>
      </c>
      <c r="E7" s="309" t="s">
        <v>83</v>
      </c>
      <c r="F7" s="310" t="s">
        <v>1538</v>
      </c>
      <c r="G7" s="310" t="s">
        <v>1846</v>
      </c>
      <c r="H7" s="310" t="s">
        <v>1538</v>
      </c>
      <c r="I7" s="310" t="s">
        <v>1846</v>
      </c>
      <c r="J7" s="537"/>
    </row>
    <row r="8" spans="1:13">
      <c r="A8" s="311"/>
      <c r="B8" s="534" t="s">
        <v>85</v>
      </c>
      <c r="C8" s="312" t="s">
        <v>1847</v>
      </c>
      <c r="D8" s="313" t="s">
        <v>83</v>
      </c>
      <c r="E8" s="313" t="s">
        <v>83</v>
      </c>
      <c r="F8" s="313" t="s">
        <v>83</v>
      </c>
      <c r="G8" s="314"/>
      <c r="H8" s="314"/>
      <c r="I8" s="314"/>
      <c r="J8" s="535">
        <f>SUM(J10:J26)</f>
        <v>0</v>
      </c>
    </row>
    <row r="9" spans="1:13">
      <c r="A9" s="315"/>
      <c r="B9" s="534"/>
      <c r="C9" s="316" t="s">
        <v>1848</v>
      </c>
      <c r="D9" s="317"/>
      <c r="E9" s="317"/>
      <c r="F9" s="317"/>
      <c r="G9" s="318">
        <f>SUM(G10:G26)</f>
        <v>0</v>
      </c>
      <c r="H9" s="318"/>
      <c r="I9" s="318">
        <f>SUM(I10:I26)</f>
        <v>0</v>
      </c>
      <c r="J9" s="535"/>
      <c r="K9">
        <v>1</v>
      </c>
    </row>
    <row r="10" spans="1:13" ht="25.5">
      <c r="A10" s="319">
        <v>1</v>
      </c>
      <c r="B10" s="39"/>
      <c r="C10" s="320" t="s">
        <v>1849</v>
      </c>
      <c r="D10" s="321" t="s">
        <v>687</v>
      </c>
      <c r="E10" s="322">
        <v>2</v>
      </c>
      <c r="F10" s="322">
        <v>0</v>
      </c>
      <c r="G10" s="323">
        <f t="shared" ref="G10:G26" si="0">PRODUCT(E10:F10)</f>
        <v>0</v>
      </c>
      <c r="H10" s="324">
        <v>0.2</v>
      </c>
      <c r="I10" s="323">
        <f t="shared" ref="I10:I26" si="1">PRODUCT(G10,H10)</f>
        <v>0</v>
      </c>
      <c r="J10" s="323">
        <f t="shared" ref="J10:J26" si="2">SUM(G10,I10)</f>
        <v>0</v>
      </c>
    </row>
    <row r="11" spans="1:13" ht="25.5">
      <c r="A11" s="319">
        <v>2</v>
      </c>
      <c r="B11" s="39"/>
      <c r="C11" s="320" t="s">
        <v>1850</v>
      </c>
      <c r="D11" s="321" t="s">
        <v>687</v>
      </c>
      <c r="E11" s="322">
        <v>4</v>
      </c>
      <c r="F11" s="322">
        <v>0</v>
      </c>
      <c r="G11" s="323">
        <f t="shared" si="0"/>
        <v>0</v>
      </c>
      <c r="H11" s="324">
        <v>0.2</v>
      </c>
      <c r="I11" s="323">
        <f t="shared" si="1"/>
        <v>0</v>
      </c>
      <c r="J11" s="323">
        <f t="shared" si="2"/>
        <v>0</v>
      </c>
    </row>
    <row r="12" spans="1:13">
      <c r="A12" s="319">
        <v>3</v>
      </c>
      <c r="B12" s="39"/>
      <c r="C12" s="320" t="s">
        <v>1851</v>
      </c>
      <c r="D12" s="321" t="s">
        <v>687</v>
      </c>
      <c r="E12" s="322">
        <v>8</v>
      </c>
      <c r="F12" s="322">
        <v>0</v>
      </c>
      <c r="G12" s="323">
        <f t="shared" si="0"/>
        <v>0</v>
      </c>
      <c r="H12" s="324">
        <v>0.25</v>
      </c>
      <c r="I12" s="323">
        <f t="shared" si="1"/>
        <v>0</v>
      </c>
      <c r="J12" s="323">
        <f t="shared" si="2"/>
        <v>0</v>
      </c>
    </row>
    <row r="13" spans="1:13">
      <c r="A13" s="319">
        <v>4</v>
      </c>
      <c r="B13" s="39"/>
      <c r="C13" s="320" t="s">
        <v>1852</v>
      </c>
      <c r="D13" s="321" t="s">
        <v>687</v>
      </c>
      <c r="E13" s="322">
        <v>4</v>
      </c>
      <c r="F13" s="322">
        <v>0</v>
      </c>
      <c r="G13" s="323">
        <f t="shared" si="0"/>
        <v>0</v>
      </c>
      <c r="H13" s="324">
        <v>0.25</v>
      </c>
      <c r="I13" s="323">
        <f t="shared" si="1"/>
        <v>0</v>
      </c>
      <c r="J13" s="323">
        <f t="shared" si="2"/>
        <v>0</v>
      </c>
    </row>
    <row r="14" spans="1:13">
      <c r="A14" s="319">
        <v>5</v>
      </c>
      <c r="B14" s="39"/>
      <c r="C14" s="320" t="s">
        <v>1853</v>
      </c>
      <c r="D14" s="321" t="s">
        <v>687</v>
      </c>
      <c r="E14" s="322">
        <v>4</v>
      </c>
      <c r="F14" s="322">
        <v>0</v>
      </c>
      <c r="G14" s="323">
        <f t="shared" si="0"/>
        <v>0</v>
      </c>
      <c r="H14" s="324">
        <v>0.25</v>
      </c>
      <c r="I14" s="323">
        <f t="shared" si="1"/>
        <v>0</v>
      </c>
      <c r="J14" s="323">
        <f t="shared" si="2"/>
        <v>0</v>
      </c>
    </row>
    <row r="15" spans="1:13">
      <c r="A15" s="319">
        <v>6</v>
      </c>
      <c r="B15" s="39"/>
      <c r="C15" s="320" t="s">
        <v>1854</v>
      </c>
      <c r="D15" s="321" t="s">
        <v>687</v>
      </c>
      <c r="E15" s="322">
        <v>2</v>
      </c>
      <c r="F15" s="322">
        <v>0</v>
      </c>
      <c r="G15" s="323">
        <f t="shared" si="0"/>
        <v>0</v>
      </c>
      <c r="H15" s="324">
        <v>0.25</v>
      </c>
      <c r="I15" s="323">
        <f t="shared" si="1"/>
        <v>0</v>
      </c>
      <c r="J15" s="323">
        <f t="shared" si="2"/>
        <v>0</v>
      </c>
    </row>
    <row r="16" spans="1:13" ht="25.5">
      <c r="A16" s="319">
        <v>7</v>
      </c>
      <c r="B16" s="39"/>
      <c r="C16" s="320" t="s">
        <v>1855</v>
      </c>
      <c r="D16" s="321" t="s">
        <v>687</v>
      </c>
      <c r="E16" s="322">
        <v>1</v>
      </c>
      <c r="F16" s="322">
        <v>0</v>
      </c>
      <c r="G16" s="323">
        <f t="shared" si="0"/>
        <v>0</v>
      </c>
      <c r="H16" s="324">
        <v>0.25</v>
      </c>
      <c r="I16" s="323">
        <f t="shared" si="1"/>
        <v>0</v>
      </c>
      <c r="J16" s="323">
        <f t="shared" si="2"/>
        <v>0</v>
      </c>
    </row>
    <row r="17" spans="1:11" ht="25.5">
      <c r="A17" s="319">
        <v>8</v>
      </c>
      <c r="B17" s="39"/>
      <c r="C17" s="320" t="s">
        <v>1856</v>
      </c>
      <c r="D17" s="321" t="s">
        <v>687</v>
      </c>
      <c r="E17" s="322">
        <v>8</v>
      </c>
      <c r="F17" s="322">
        <v>0</v>
      </c>
      <c r="G17" s="323">
        <f t="shared" si="0"/>
        <v>0</v>
      </c>
      <c r="H17" s="324">
        <v>0.25</v>
      </c>
      <c r="I17" s="323">
        <f t="shared" si="1"/>
        <v>0</v>
      </c>
      <c r="J17" s="323">
        <f t="shared" si="2"/>
        <v>0</v>
      </c>
    </row>
    <row r="18" spans="1:11">
      <c r="A18" s="319">
        <v>9</v>
      </c>
      <c r="B18" s="39"/>
      <c r="C18" s="320" t="s">
        <v>1857</v>
      </c>
      <c r="D18" s="321" t="s">
        <v>1858</v>
      </c>
      <c r="E18" s="322">
        <v>1</v>
      </c>
      <c r="F18" s="322">
        <v>0</v>
      </c>
      <c r="G18" s="323">
        <f t="shared" si="0"/>
        <v>0</v>
      </c>
      <c r="H18" s="324">
        <v>0.25</v>
      </c>
      <c r="I18" s="323">
        <f t="shared" si="1"/>
        <v>0</v>
      </c>
      <c r="J18" s="323">
        <f t="shared" si="2"/>
        <v>0</v>
      </c>
    </row>
    <row r="19" spans="1:11">
      <c r="A19" s="319">
        <v>10</v>
      </c>
      <c r="B19" s="39"/>
      <c r="C19" s="320" t="s">
        <v>1859</v>
      </c>
      <c r="D19" s="321" t="s">
        <v>1858</v>
      </c>
      <c r="E19" s="322">
        <v>20</v>
      </c>
      <c r="F19" s="322">
        <v>0</v>
      </c>
      <c r="G19" s="323">
        <f t="shared" si="0"/>
        <v>0</v>
      </c>
      <c r="H19" s="324">
        <v>0.25</v>
      </c>
      <c r="I19" s="323">
        <f t="shared" si="1"/>
        <v>0</v>
      </c>
      <c r="J19" s="323">
        <f t="shared" si="2"/>
        <v>0</v>
      </c>
    </row>
    <row r="20" spans="1:11">
      <c r="A20" s="319">
        <v>11</v>
      </c>
      <c r="B20" s="39"/>
      <c r="C20" s="320" t="s">
        <v>1860</v>
      </c>
      <c r="D20" s="321" t="s">
        <v>1858</v>
      </c>
      <c r="E20" s="322">
        <v>4</v>
      </c>
      <c r="F20" s="322">
        <v>0</v>
      </c>
      <c r="G20" s="323">
        <f t="shared" si="0"/>
        <v>0</v>
      </c>
      <c r="H20" s="324">
        <v>0.25</v>
      </c>
      <c r="I20" s="323">
        <f t="shared" si="1"/>
        <v>0</v>
      </c>
      <c r="J20" s="323">
        <f t="shared" si="2"/>
        <v>0</v>
      </c>
    </row>
    <row r="21" spans="1:11">
      <c r="A21" s="319">
        <v>12</v>
      </c>
      <c r="B21" s="39"/>
      <c r="C21" s="320" t="s">
        <v>1861</v>
      </c>
      <c r="D21" s="321" t="s">
        <v>149</v>
      </c>
      <c r="E21" s="322">
        <v>2</v>
      </c>
      <c r="F21" s="322">
        <v>0</v>
      </c>
      <c r="G21" s="323">
        <f t="shared" si="0"/>
        <v>0</v>
      </c>
      <c r="H21" s="324">
        <v>0.25</v>
      </c>
      <c r="I21" s="323">
        <f t="shared" si="1"/>
        <v>0</v>
      </c>
      <c r="J21" s="323">
        <f t="shared" si="2"/>
        <v>0</v>
      </c>
    </row>
    <row r="22" spans="1:11" ht="15" customHeight="1">
      <c r="A22" s="319">
        <v>13</v>
      </c>
      <c r="B22" s="39"/>
      <c r="C22" s="320" t="s">
        <v>1862</v>
      </c>
      <c r="D22" s="321" t="s">
        <v>149</v>
      </c>
      <c r="E22" s="322">
        <v>15</v>
      </c>
      <c r="F22" s="322">
        <v>0</v>
      </c>
      <c r="G22" s="323">
        <f t="shared" si="0"/>
        <v>0</v>
      </c>
      <c r="H22" s="324">
        <v>0.25</v>
      </c>
      <c r="I22" s="323">
        <f t="shared" si="1"/>
        <v>0</v>
      </c>
      <c r="J22" s="323">
        <f t="shared" si="2"/>
        <v>0</v>
      </c>
    </row>
    <row r="23" spans="1:11" ht="15" customHeight="1">
      <c r="A23" s="319">
        <v>14</v>
      </c>
      <c r="B23" s="325"/>
      <c r="C23" s="320" t="s">
        <v>1863</v>
      </c>
      <c r="D23" s="321" t="s">
        <v>153</v>
      </c>
      <c r="E23" s="322">
        <v>15</v>
      </c>
      <c r="F23" s="322">
        <v>0</v>
      </c>
      <c r="G23" s="326">
        <f t="shared" si="0"/>
        <v>0</v>
      </c>
      <c r="H23" s="327">
        <v>0.25</v>
      </c>
      <c r="I23" s="326">
        <f t="shared" si="1"/>
        <v>0</v>
      </c>
      <c r="J23" s="326">
        <f t="shared" si="2"/>
        <v>0</v>
      </c>
    </row>
    <row r="24" spans="1:11">
      <c r="A24" s="328">
        <v>15</v>
      </c>
      <c r="B24" s="325"/>
      <c r="C24" s="320" t="s">
        <v>1864</v>
      </c>
      <c r="D24" s="321" t="s">
        <v>687</v>
      </c>
      <c r="E24" s="322">
        <v>6</v>
      </c>
      <c r="F24" s="322">
        <v>0</v>
      </c>
      <c r="G24" s="326">
        <f t="shared" si="0"/>
        <v>0</v>
      </c>
      <c r="H24" s="327">
        <v>0.25</v>
      </c>
      <c r="I24" s="326">
        <f t="shared" si="1"/>
        <v>0</v>
      </c>
      <c r="J24" s="326">
        <f t="shared" si="2"/>
        <v>0</v>
      </c>
    </row>
    <row r="25" spans="1:11">
      <c r="A25" s="328">
        <v>16</v>
      </c>
      <c r="B25" s="325"/>
      <c r="C25" s="329" t="s">
        <v>1865</v>
      </c>
      <c r="D25" s="321" t="s">
        <v>687</v>
      </c>
      <c r="E25" s="322">
        <v>1</v>
      </c>
      <c r="F25" s="322">
        <v>0</v>
      </c>
      <c r="G25" s="326">
        <f t="shared" si="0"/>
        <v>0</v>
      </c>
      <c r="H25" s="327">
        <v>0.25</v>
      </c>
      <c r="I25" s="326">
        <f t="shared" si="1"/>
        <v>0</v>
      </c>
      <c r="J25" s="326">
        <f t="shared" si="2"/>
        <v>0</v>
      </c>
    </row>
    <row r="26" spans="1:11">
      <c r="A26" s="328">
        <v>17</v>
      </c>
      <c r="B26" s="325"/>
      <c r="C26" s="329" t="s">
        <v>1866</v>
      </c>
      <c r="D26" s="321" t="s">
        <v>687</v>
      </c>
      <c r="E26" s="322">
        <v>1</v>
      </c>
      <c r="F26" s="322">
        <v>0</v>
      </c>
      <c r="G26" s="326">
        <f t="shared" si="0"/>
        <v>0</v>
      </c>
      <c r="H26" s="327">
        <v>0.25</v>
      </c>
      <c r="I26" s="326">
        <f t="shared" si="1"/>
        <v>0</v>
      </c>
      <c r="J26" s="326">
        <f t="shared" si="2"/>
        <v>0</v>
      </c>
    </row>
    <row r="27" spans="1:11">
      <c r="A27" s="533"/>
      <c r="B27" s="534" t="s">
        <v>66</v>
      </c>
      <c r="C27" s="312" t="s">
        <v>1867</v>
      </c>
      <c r="D27" s="313" t="s">
        <v>83</v>
      </c>
      <c r="E27" s="313" t="s">
        <v>83</v>
      </c>
      <c r="F27" s="313" t="s">
        <v>83</v>
      </c>
      <c r="G27" s="330" t="s">
        <v>90</v>
      </c>
      <c r="H27" s="314"/>
      <c r="I27" s="330" t="s">
        <v>91</v>
      </c>
      <c r="J27" s="535">
        <f>SUM(J29:J36)</f>
        <v>0</v>
      </c>
    </row>
    <row r="28" spans="1:11">
      <c r="A28" s="533"/>
      <c r="B28" s="534"/>
      <c r="C28" s="316" t="s">
        <v>1868</v>
      </c>
      <c r="D28" s="317"/>
      <c r="E28" s="317"/>
      <c r="F28" s="317"/>
      <c r="G28" s="318">
        <f>SUM(G29:G36)</f>
        <v>0</v>
      </c>
      <c r="H28" s="318"/>
      <c r="I28" s="318">
        <f>SUM(I29:I36)</f>
        <v>0</v>
      </c>
      <c r="J28" s="535"/>
      <c r="K28">
        <v>2</v>
      </c>
    </row>
    <row r="29" spans="1:11" ht="25.5">
      <c r="A29" s="331">
        <v>18</v>
      </c>
      <c r="B29" s="325"/>
      <c r="C29" s="332" t="s">
        <v>1850</v>
      </c>
      <c r="D29" s="321" t="s">
        <v>687</v>
      </c>
      <c r="E29" s="322">
        <v>3</v>
      </c>
      <c r="F29" s="322">
        <v>0</v>
      </c>
      <c r="G29" s="323">
        <f t="shared" ref="G29:G36" si="3">PRODUCT(E29:F29)</f>
        <v>0</v>
      </c>
      <c r="H29" s="324">
        <v>0.2</v>
      </c>
      <c r="I29" s="323">
        <f t="shared" ref="I29:I36" si="4">PRODUCT(G29,H29)</f>
        <v>0</v>
      </c>
      <c r="J29" s="323">
        <f t="shared" ref="J29:J36" si="5">SUM(G29,I29)</f>
        <v>0</v>
      </c>
    </row>
    <row r="30" spans="1:11">
      <c r="A30" s="331">
        <v>19</v>
      </c>
      <c r="B30" s="325"/>
      <c r="C30" s="332" t="s">
        <v>1851</v>
      </c>
      <c r="D30" s="321" t="s">
        <v>687</v>
      </c>
      <c r="E30" s="322">
        <v>8</v>
      </c>
      <c r="F30" s="322">
        <v>0</v>
      </c>
      <c r="G30" s="323">
        <f t="shared" si="3"/>
        <v>0</v>
      </c>
      <c r="H30" s="324">
        <v>0.25</v>
      </c>
      <c r="I30" s="323">
        <f t="shared" si="4"/>
        <v>0</v>
      </c>
      <c r="J30" s="323">
        <f t="shared" si="5"/>
        <v>0</v>
      </c>
    </row>
    <row r="31" spans="1:11">
      <c r="A31" s="331">
        <v>20</v>
      </c>
      <c r="B31" s="325"/>
      <c r="C31" s="332" t="s">
        <v>1852</v>
      </c>
      <c r="D31" s="321" t="s">
        <v>687</v>
      </c>
      <c r="E31" s="322">
        <v>4</v>
      </c>
      <c r="F31" s="322">
        <v>0</v>
      </c>
      <c r="G31" s="323">
        <f t="shared" si="3"/>
        <v>0</v>
      </c>
      <c r="H31" s="324">
        <v>0.25</v>
      </c>
      <c r="I31" s="323">
        <f t="shared" si="4"/>
        <v>0</v>
      </c>
      <c r="J31" s="323">
        <f t="shared" si="5"/>
        <v>0</v>
      </c>
    </row>
    <row r="32" spans="1:11" ht="25.5">
      <c r="A32" s="331">
        <v>21</v>
      </c>
      <c r="B32" s="325"/>
      <c r="C32" s="332" t="s">
        <v>1856</v>
      </c>
      <c r="D32" s="321" t="s">
        <v>687</v>
      </c>
      <c r="E32" s="322">
        <v>3</v>
      </c>
      <c r="F32" s="322">
        <v>0</v>
      </c>
      <c r="G32" s="323">
        <f t="shared" si="3"/>
        <v>0</v>
      </c>
      <c r="H32" s="324">
        <v>0.25</v>
      </c>
      <c r="I32" s="323">
        <f t="shared" si="4"/>
        <v>0</v>
      </c>
      <c r="J32" s="323">
        <f t="shared" si="5"/>
        <v>0</v>
      </c>
    </row>
    <row r="33" spans="1:11">
      <c r="A33" s="331">
        <v>22</v>
      </c>
      <c r="B33" s="325"/>
      <c r="C33" s="332" t="s">
        <v>1859</v>
      </c>
      <c r="D33" s="321" t="s">
        <v>1858</v>
      </c>
      <c r="E33" s="322">
        <v>15</v>
      </c>
      <c r="F33" s="322">
        <v>0</v>
      </c>
      <c r="G33" s="323">
        <f t="shared" si="3"/>
        <v>0</v>
      </c>
      <c r="H33" s="324">
        <v>0.25</v>
      </c>
      <c r="I33" s="323">
        <f t="shared" si="4"/>
        <v>0</v>
      </c>
      <c r="J33" s="323">
        <f t="shared" si="5"/>
        <v>0</v>
      </c>
    </row>
    <row r="34" spans="1:11" ht="17.25" customHeight="1">
      <c r="A34" s="331">
        <v>23</v>
      </c>
      <c r="B34" s="325"/>
      <c r="C34" s="332" t="s">
        <v>1862</v>
      </c>
      <c r="D34" s="321" t="s">
        <v>149</v>
      </c>
      <c r="E34" s="322">
        <v>10</v>
      </c>
      <c r="F34" s="322">
        <v>0</v>
      </c>
      <c r="G34" s="323">
        <f t="shared" si="3"/>
        <v>0</v>
      </c>
      <c r="H34" s="324">
        <v>0.25</v>
      </c>
      <c r="I34" s="323">
        <f t="shared" si="4"/>
        <v>0</v>
      </c>
      <c r="J34" s="323">
        <f t="shared" si="5"/>
        <v>0</v>
      </c>
    </row>
    <row r="35" spans="1:11" ht="15" customHeight="1">
      <c r="A35" s="331">
        <v>24</v>
      </c>
      <c r="B35" s="325"/>
      <c r="C35" s="332" t="s">
        <v>1863</v>
      </c>
      <c r="D35" s="321" t="s">
        <v>153</v>
      </c>
      <c r="E35" s="322">
        <v>12</v>
      </c>
      <c r="F35" s="322">
        <v>0</v>
      </c>
      <c r="G35" s="323">
        <f t="shared" si="3"/>
        <v>0</v>
      </c>
      <c r="H35" s="324">
        <v>0.25</v>
      </c>
      <c r="I35" s="323">
        <f t="shared" si="4"/>
        <v>0</v>
      </c>
      <c r="J35" s="323">
        <f t="shared" si="5"/>
        <v>0</v>
      </c>
    </row>
    <row r="36" spans="1:11">
      <c r="A36" s="331">
        <v>25</v>
      </c>
      <c r="B36" s="325"/>
      <c r="C36" s="332" t="s">
        <v>1864</v>
      </c>
      <c r="D36" s="321" t="s">
        <v>687</v>
      </c>
      <c r="E36" s="322">
        <v>2</v>
      </c>
      <c r="F36" s="322">
        <v>0</v>
      </c>
      <c r="G36" s="323">
        <f t="shared" si="3"/>
        <v>0</v>
      </c>
      <c r="H36" s="333">
        <v>0.25</v>
      </c>
      <c r="I36" s="323">
        <f t="shared" si="4"/>
        <v>0</v>
      </c>
      <c r="J36" s="323">
        <f t="shared" si="5"/>
        <v>0</v>
      </c>
    </row>
    <row r="37" spans="1:11">
      <c r="A37" s="533"/>
      <c r="B37" s="534" t="s">
        <v>1096</v>
      </c>
      <c r="C37" s="312" t="s">
        <v>1869</v>
      </c>
      <c r="D37" s="313" t="s">
        <v>83</v>
      </c>
      <c r="E37" s="313" t="s">
        <v>83</v>
      </c>
      <c r="F37" s="313" t="s">
        <v>83</v>
      </c>
      <c r="G37" s="330" t="s">
        <v>90</v>
      </c>
      <c r="H37" s="314"/>
      <c r="I37" s="330" t="s">
        <v>91</v>
      </c>
      <c r="J37" s="527">
        <f>SUM(J39:J60)</f>
        <v>0</v>
      </c>
    </row>
    <row r="38" spans="1:11" ht="15" customHeight="1">
      <c r="A38" s="533"/>
      <c r="B38" s="534"/>
      <c r="C38" s="526" t="s">
        <v>1870</v>
      </c>
      <c r="D38" s="526"/>
      <c r="E38" s="526"/>
      <c r="F38" s="526"/>
      <c r="G38" s="318">
        <f>SUM(G39:G60)</f>
        <v>0</v>
      </c>
      <c r="H38" s="318"/>
      <c r="I38" s="334">
        <f>SUM(I39:I60)</f>
        <v>0</v>
      </c>
      <c r="J38" s="527"/>
      <c r="K38">
        <v>3</v>
      </c>
    </row>
    <row r="39" spans="1:11" ht="25.5">
      <c r="A39" s="528">
        <v>26</v>
      </c>
      <c r="B39" s="531"/>
      <c r="C39" s="335" t="s">
        <v>1871</v>
      </c>
      <c r="D39" s="532" t="s">
        <v>1872</v>
      </c>
      <c r="E39" s="528">
        <v>1</v>
      </c>
      <c r="F39" s="322">
        <v>0</v>
      </c>
      <c r="G39" s="528">
        <f>PRODUCT(E39:F41)</f>
        <v>0</v>
      </c>
      <c r="H39" s="529">
        <v>5.4179999999999999E-2</v>
      </c>
      <c r="I39" s="530">
        <f>PRODUCT(G39,H39)</f>
        <v>0</v>
      </c>
      <c r="J39" s="530">
        <f>SUM(G39,I39)</f>
        <v>0</v>
      </c>
    </row>
    <row r="40" spans="1:11" ht="38.25">
      <c r="A40" s="528"/>
      <c r="B40" s="531"/>
      <c r="C40" s="337" t="s">
        <v>1873</v>
      </c>
      <c r="D40" s="532"/>
      <c r="E40" s="528"/>
      <c r="F40" s="322">
        <v>0</v>
      </c>
      <c r="G40" s="528"/>
      <c r="H40" s="528"/>
      <c r="I40" s="530"/>
      <c r="J40" s="530"/>
    </row>
    <row r="41" spans="1:11" ht="25.5">
      <c r="A41" s="528"/>
      <c r="B41" s="531"/>
      <c r="C41" s="338" t="s">
        <v>1874</v>
      </c>
      <c r="D41" s="532"/>
      <c r="E41" s="528"/>
      <c r="F41" s="322">
        <v>0</v>
      </c>
      <c r="G41" s="528"/>
      <c r="H41" s="528"/>
      <c r="I41" s="530"/>
      <c r="J41" s="530"/>
    </row>
    <row r="42" spans="1:11">
      <c r="A42" s="323">
        <v>27</v>
      </c>
      <c r="B42" s="39"/>
      <c r="C42" s="339" t="s">
        <v>1875</v>
      </c>
      <c r="D42" s="340" t="s">
        <v>683</v>
      </c>
      <c r="E42" s="322">
        <v>1</v>
      </c>
      <c r="F42" s="322">
        <v>0</v>
      </c>
      <c r="G42" s="323">
        <f t="shared" ref="G42:G60" si="6">PRODUCT(E42:F42)</f>
        <v>0</v>
      </c>
      <c r="H42" s="324">
        <v>0.2</v>
      </c>
      <c r="I42" s="323">
        <f t="shared" ref="I42:I60" si="7">PRODUCT(G42,H42)</f>
        <v>0</v>
      </c>
      <c r="J42" s="323">
        <f t="shared" ref="J42:J60" si="8">SUM(G42,I42)</f>
        <v>0</v>
      </c>
    </row>
    <row r="43" spans="1:11">
      <c r="A43" s="323">
        <v>28</v>
      </c>
      <c r="B43" s="39"/>
      <c r="C43" s="341" t="s">
        <v>1876</v>
      </c>
      <c r="D43" s="340" t="s">
        <v>687</v>
      </c>
      <c r="E43" s="322">
        <v>2</v>
      </c>
      <c r="F43" s="322">
        <v>0</v>
      </c>
      <c r="G43" s="323">
        <f t="shared" si="6"/>
        <v>0</v>
      </c>
      <c r="H43" s="324">
        <v>0.25</v>
      </c>
      <c r="I43" s="323">
        <f t="shared" si="7"/>
        <v>0</v>
      </c>
      <c r="J43" s="323">
        <f t="shared" si="8"/>
        <v>0</v>
      </c>
    </row>
    <row r="44" spans="1:11">
      <c r="A44" s="323">
        <v>29</v>
      </c>
      <c r="B44" s="39"/>
      <c r="C44" s="341" t="s">
        <v>1877</v>
      </c>
      <c r="D44" s="340" t="s">
        <v>687</v>
      </c>
      <c r="E44" s="322">
        <v>1</v>
      </c>
      <c r="F44" s="322">
        <v>0</v>
      </c>
      <c r="G44" s="323">
        <f t="shared" si="6"/>
        <v>0</v>
      </c>
      <c r="H44" s="324">
        <v>0.25</v>
      </c>
      <c r="I44" s="323">
        <f t="shared" si="7"/>
        <v>0</v>
      </c>
      <c r="J44" s="323">
        <f t="shared" si="8"/>
        <v>0</v>
      </c>
    </row>
    <row r="45" spans="1:11">
      <c r="A45" s="323">
        <v>30</v>
      </c>
      <c r="B45" s="39"/>
      <c r="C45" s="341" t="s">
        <v>1878</v>
      </c>
      <c r="D45" s="340" t="s">
        <v>687</v>
      </c>
      <c r="E45" s="322">
        <v>4</v>
      </c>
      <c r="F45" s="322">
        <v>0</v>
      </c>
      <c r="G45" s="323">
        <f t="shared" si="6"/>
        <v>0</v>
      </c>
      <c r="H45" s="324">
        <v>0.25</v>
      </c>
      <c r="I45" s="323">
        <f t="shared" si="7"/>
        <v>0</v>
      </c>
      <c r="J45" s="323">
        <f t="shared" si="8"/>
        <v>0</v>
      </c>
    </row>
    <row r="46" spans="1:11">
      <c r="A46" s="323">
        <v>31</v>
      </c>
      <c r="B46" s="39"/>
      <c r="C46" s="332" t="s">
        <v>1859</v>
      </c>
      <c r="D46" s="340" t="s">
        <v>1858</v>
      </c>
      <c r="E46" s="322">
        <v>15</v>
      </c>
      <c r="F46" s="322">
        <v>0</v>
      </c>
      <c r="G46" s="323">
        <f t="shared" si="6"/>
        <v>0</v>
      </c>
      <c r="H46" s="324">
        <v>0.25</v>
      </c>
      <c r="I46" s="323">
        <f t="shared" si="7"/>
        <v>0</v>
      </c>
      <c r="J46" s="323">
        <f t="shared" si="8"/>
        <v>0</v>
      </c>
    </row>
    <row r="47" spans="1:11">
      <c r="A47" s="323">
        <v>32</v>
      </c>
      <c r="B47" s="39"/>
      <c r="C47" s="332" t="s">
        <v>1857</v>
      </c>
      <c r="D47" s="340" t="s">
        <v>1858</v>
      </c>
      <c r="E47" s="322">
        <v>5</v>
      </c>
      <c r="F47" s="322">
        <v>0</v>
      </c>
      <c r="G47" s="323">
        <f t="shared" si="6"/>
        <v>0</v>
      </c>
      <c r="H47" s="324">
        <v>0.25</v>
      </c>
      <c r="I47" s="323">
        <f t="shared" si="7"/>
        <v>0</v>
      </c>
      <c r="J47" s="323">
        <f t="shared" si="8"/>
        <v>0</v>
      </c>
    </row>
    <row r="48" spans="1:11">
      <c r="A48" s="323">
        <v>33</v>
      </c>
      <c r="B48" s="39"/>
      <c r="C48" s="332" t="s">
        <v>1879</v>
      </c>
      <c r="D48" s="340" t="s">
        <v>1858</v>
      </c>
      <c r="E48" s="322">
        <v>3</v>
      </c>
      <c r="F48" s="322">
        <v>0</v>
      </c>
      <c r="G48" s="323">
        <f t="shared" si="6"/>
        <v>0</v>
      </c>
      <c r="H48" s="324">
        <v>0.25</v>
      </c>
      <c r="I48" s="323">
        <f t="shared" si="7"/>
        <v>0</v>
      </c>
      <c r="J48" s="323">
        <f t="shared" si="8"/>
        <v>0</v>
      </c>
    </row>
    <row r="49" spans="1:11">
      <c r="A49" s="323">
        <v>34</v>
      </c>
      <c r="B49" s="39"/>
      <c r="C49" s="332" t="s">
        <v>1880</v>
      </c>
      <c r="D49" s="340" t="s">
        <v>1858</v>
      </c>
      <c r="E49" s="322">
        <v>75</v>
      </c>
      <c r="F49" s="322">
        <v>0</v>
      </c>
      <c r="G49" s="323">
        <f t="shared" si="6"/>
        <v>0</v>
      </c>
      <c r="H49" s="324">
        <v>0.25</v>
      </c>
      <c r="I49" s="323">
        <f t="shared" si="7"/>
        <v>0</v>
      </c>
      <c r="J49" s="323">
        <f t="shared" si="8"/>
        <v>0</v>
      </c>
    </row>
    <row r="50" spans="1:11">
      <c r="A50" s="323">
        <v>35</v>
      </c>
      <c r="B50" s="39"/>
      <c r="C50" s="332" t="s">
        <v>1881</v>
      </c>
      <c r="D50" s="340" t="s">
        <v>1858</v>
      </c>
      <c r="E50" s="322">
        <v>8</v>
      </c>
      <c r="F50" s="322">
        <v>0</v>
      </c>
      <c r="G50" s="323">
        <f t="shared" si="6"/>
        <v>0</v>
      </c>
      <c r="H50" s="324">
        <v>0.25</v>
      </c>
      <c r="I50" s="323">
        <f t="shared" si="7"/>
        <v>0</v>
      </c>
      <c r="J50" s="323">
        <f t="shared" si="8"/>
        <v>0</v>
      </c>
    </row>
    <row r="51" spans="1:11">
      <c r="A51" s="323">
        <v>36</v>
      </c>
      <c r="B51" s="39"/>
      <c r="C51" s="332" t="s">
        <v>1882</v>
      </c>
      <c r="D51" s="340" t="s">
        <v>1858</v>
      </c>
      <c r="E51" s="322">
        <v>3</v>
      </c>
      <c r="F51" s="322">
        <v>0</v>
      </c>
      <c r="G51" s="323">
        <f t="shared" si="6"/>
        <v>0</v>
      </c>
      <c r="H51" s="324">
        <v>0.25</v>
      </c>
      <c r="I51" s="323">
        <f t="shared" si="7"/>
        <v>0</v>
      </c>
      <c r="J51" s="323">
        <f t="shared" si="8"/>
        <v>0</v>
      </c>
    </row>
    <row r="52" spans="1:11">
      <c r="A52" s="323">
        <v>37</v>
      </c>
      <c r="B52" s="39"/>
      <c r="C52" s="332" t="s">
        <v>1864</v>
      </c>
      <c r="D52" s="340" t="s">
        <v>687</v>
      </c>
      <c r="E52" s="322">
        <v>2</v>
      </c>
      <c r="F52" s="322">
        <v>0</v>
      </c>
      <c r="G52" s="323">
        <f t="shared" si="6"/>
        <v>0</v>
      </c>
      <c r="H52" s="324">
        <v>0.25</v>
      </c>
      <c r="I52" s="323">
        <f t="shared" si="7"/>
        <v>0</v>
      </c>
      <c r="J52" s="323">
        <f t="shared" si="8"/>
        <v>0</v>
      </c>
    </row>
    <row r="53" spans="1:11">
      <c r="A53" s="323">
        <v>38</v>
      </c>
      <c r="B53" s="39"/>
      <c r="C53" s="342" t="s">
        <v>1883</v>
      </c>
      <c r="D53" s="343" t="s">
        <v>153</v>
      </c>
      <c r="E53" s="344">
        <v>18</v>
      </c>
      <c r="F53" s="322">
        <v>0</v>
      </c>
      <c r="G53" s="323">
        <f t="shared" si="6"/>
        <v>0</v>
      </c>
      <c r="H53" s="324">
        <v>0.25</v>
      </c>
      <c r="I53" s="323">
        <f t="shared" si="7"/>
        <v>0</v>
      </c>
      <c r="J53" s="323">
        <f t="shared" si="8"/>
        <v>0</v>
      </c>
    </row>
    <row r="54" spans="1:11" ht="15.75" customHeight="1">
      <c r="A54" s="323">
        <v>39</v>
      </c>
      <c r="B54" s="39"/>
      <c r="C54" s="332" t="s">
        <v>1863</v>
      </c>
      <c r="D54" s="340" t="s">
        <v>153</v>
      </c>
      <c r="E54" s="322">
        <v>12</v>
      </c>
      <c r="F54" s="322">
        <v>0</v>
      </c>
      <c r="G54" s="323">
        <f t="shared" si="6"/>
        <v>0</v>
      </c>
      <c r="H54" s="324">
        <v>0.25</v>
      </c>
      <c r="I54" s="323">
        <f t="shared" si="7"/>
        <v>0</v>
      </c>
      <c r="J54" s="323">
        <f t="shared" si="8"/>
        <v>0</v>
      </c>
    </row>
    <row r="55" spans="1:11">
      <c r="A55" s="323">
        <v>40</v>
      </c>
      <c r="B55" s="39"/>
      <c r="C55" s="332" t="s">
        <v>1884</v>
      </c>
      <c r="D55" s="340" t="s">
        <v>153</v>
      </c>
      <c r="E55" s="322">
        <v>65</v>
      </c>
      <c r="F55" s="322">
        <v>0</v>
      </c>
      <c r="G55" s="323">
        <f t="shared" si="6"/>
        <v>0</v>
      </c>
      <c r="H55" s="324">
        <v>0.25</v>
      </c>
      <c r="I55" s="323">
        <f t="shared" si="7"/>
        <v>0</v>
      </c>
      <c r="J55" s="323">
        <f t="shared" si="8"/>
        <v>0</v>
      </c>
    </row>
    <row r="56" spans="1:11">
      <c r="A56" s="323">
        <v>41</v>
      </c>
      <c r="B56" s="39"/>
      <c r="C56" s="332" t="s">
        <v>1885</v>
      </c>
      <c r="D56" s="340" t="s">
        <v>687</v>
      </c>
      <c r="E56" s="322">
        <v>1</v>
      </c>
      <c r="F56" s="322">
        <v>0</v>
      </c>
      <c r="G56" s="323">
        <f t="shared" si="6"/>
        <v>0</v>
      </c>
      <c r="H56" s="324">
        <v>0.25</v>
      </c>
      <c r="I56" s="323">
        <f t="shared" si="7"/>
        <v>0</v>
      </c>
      <c r="J56" s="323">
        <f t="shared" si="8"/>
        <v>0</v>
      </c>
    </row>
    <row r="57" spans="1:11">
      <c r="A57" s="323">
        <v>42</v>
      </c>
      <c r="B57" s="39"/>
      <c r="C57" s="332" t="s">
        <v>1886</v>
      </c>
      <c r="D57" s="340" t="s">
        <v>687</v>
      </c>
      <c r="E57" s="322">
        <v>10</v>
      </c>
      <c r="F57" s="322">
        <v>0</v>
      </c>
      <c r="G57" s="323">
        <f t="shared" si="6"/>
        <v>0</v>
      </c>
      <c r="H57" s="324">
        <v>0.25</v>
      </c>
      <c r="I57" s="323">
        <f t="shared" si="7"/>
        <v>0</v>
      </c>
      <c r="J57" s="323">
        <f t="shared" si="8"/>
        <v>0</v>
      </c>
    </row>
    <row r="58" spans="1:11" ht="25.5">
      <c r="A58" s="323">
        <v>43</v>
      </c>
      <c r="B58" s="39"/>
      <c r="C58" s="332" t="s">
        <v>1856</v>
      </c>
      <c r="D58" s="321" t="s">
        <v>687</v>
      </c>
      <c r="E58" s="322">
        <v>11</v>
      </c>
      <c r="F58" s="322">
        <v>0</v>
      </c>
      <c r="G58" s="323">
        <f t="shared" si="6"/>
        <v>0</v>
      </c>
      <c r="H58" s="324">
        <v>0.25</v>
      </c>
      <c r="I58" s="323">
        <f t="shared" si="7"/>
        <v>0</v>
      </c>
      <c r="J58" s="323">
        <f t="shared" si="8"/>
        <v>0</v>
      </c>
    </row>
    <row r="59" spans="1:11">
      <c r="A59" s="323">
        <v>44</v>
      </c>
      <c r="B59" s="39"/>
      <c r="C59" s="332" t="s">
        <v>1887</v>
      </c>
      <c r="D59" s="340" t="s">
        <v>687</v>
      </c>
      <c r="E59" s="322">
        <v>4</v>
      </c>
      <c r="F59" s="322">
        <v>0</v>
      </c>
      <c r="G59" s="323">
        <f t="shared" si="6"/>
        <v>0</v>
      </c>
      <c r="H59" s="324">
        <v>0.25</v>
      </c>
      <c r="I59" s="323">
        <f t="shared" si="7"/>
        <v>0</v>
      </c>
      <c r="J59" s="323">
        <f t="shared" si="8"/>
        <v>0</v>
      </c>
    </row>
    <row r="60" spans="1:11" ht="15" customHeight="1">
      <c r="A60" s="323">
        <v>45</v>
      </c>
      <c r="B60" s="39"/>
      <c r="C60" s="332" t="s">
        <v>1862</v>
      </c>
      <c r="D60" s="340" t="s">
        <v>149</v>
      </c>
      <c r="E60" s="322">
        <v>20</v>
      </c>
      <c r="F60" s="322">
        <v>0</v>
      </c>
      <c r="G60" s="323">
        <f t="shared" si="6"/>
        <v>0</v>
      </c>
      <c r="H60" s="324">
        <v>0.25</v>
      </c>
      <c r="I60" s="323">
        <f t="shared" si="7"/>
        <v>0</v>
      </c>
      <c r="J60" s="323">
        <f t="shared" si="8"/>
        <v>0</v>
      </c>
    </row>
    <row r="61" spans="1:11">
      <c r="A61" s="523"/>
      <c r="B61" s="524" t="s">
        <v>1325</v>
      </c>
      <c r="C61" s="312" t="s">
        <v>1888</v>
      </c>
      <c r="D61" s="313" t="s">
        <v>83</v>
      </c>
      <c r="E61" s="313" t="s">
        <v>83</v>
      </c>
      <c r="F61" s="313" t="s">
        <v>83</v>
      </c>
      <c r="G61" s="330" t="s">
        <v>90</v>
      </c>
      <c r="H61" s="314"/>
      <c r="I61" s="330" t="s">
        <v>91</v>
      </c>
      <c r="J61" s="525">
        <f>SUM(J63:J73)</f>
        <v>0</v>
      </c>
    </row>
    <row r="62" spans="1:11" ht="14.25" customHeight="1">
      <c r="A62" s="523"/>
      <c r="B62" s="524"/>
      <c r="C62" s="526" t="s">
        <v>1889</v>
      </c>
      <c r="D62" s="526"/>
      <c r="E62" s="526"/>
      <c r="F62" s="526"/>
      <c r="G62" s="345">
        <f>SUM(G63:G73)</f>
        <v>0</v>
      </c>
      <c r="H62" s="345"/>
      <c r="I62" s="346">
        <f>SUM(I63:I73)</f>
        <v>0</v>
      </c>
      <c r="J62" s="525"/>
      <c r="K62">
        <v>4</v>
      </c>
    </row>
    <row r="63" spans="1:11" ht="15.75" customHeight="1">
      <c r="A63" s="347">
        <v>46</v>
      </c>
      <c r="B63" s="325"/>
      <c r="C63" s="341" t="s">
        <v>1890</v>
      </c>
      <c r="D63" s="348" t="s">
        <v>683</v>
      </c>
      <c r="E63" s="348">
        <v>2</v>
      </c>
      <c r="F63" s="322">
        <v>0</v>
      </c>
      <c r="G63" s="323">
        <f t="shared" ref="G63:G73" si="9">PRODUCT(E63:F63)</f>
        <v>0</v>
      </c>
      <c r="H63" s="324">
        <v>5.2014999999999999E-2</v>
      </c>
      <c r="I63" s="336">
        <f t="shared" ref="I63:I73" si="10">PRODUCT(G63,H63)</f>
        <v>0</v>
      </c>
      <c r="J63" s="336">
        <f t="shared" ref="J63:J73" si="11">SUM(G63,I63)</f>
        <v>0</v>
      </c>
    </row>
    <row r="64" spans="1:11">
      <c r="A64" s="347">
        <v>47</v>
      </c>
      <c r="B64" s="325"/>
      <c r="C64" s="341" t="s">
        <v>1891</v>
      </c>
      <c r="D64" s="348" t="s">
        <v>683</v>
      </c>
      <c r="E64" s="348">
        <v>8</v>
      </c>
      <c r="F64" s="322">
        <v>0</v>
      </c>
      <c r="G64" s="323">
        <f t="shared" si="9"/>
        <v>0</v>
      </c>
      <c r="H64" s="324">
        <v>6.8968000000000002E-2</v>
      </c>
      <c r="I64" s="336">
        <f t="shared" si="10"/>
        <v>0</v>
      </c>
      <c r="J64" s="336">
        <f t="shared" si="11"/>
        <v>0</v>
      </c>
    </row>
    <row r="65" spans="1:12">
      <c r="A65" s="347">
        <v>48</v>
      </c>
      <c r="B65" s="325"/>
      <c r="C65" s="341" t="s">
        <v>1892</v>
      </c>
      <c r="D65" s="348" t="s">
        <v>683</v>
      </c>
      <c r="E65" s="348">
        <v>8</v>
      </c>
      <c r="F65" s="322">
        <v>0</v>
      </c>
      <c r="G65" s="323">
        <f t="shared" si="9"/>
        <v>0</v>
      </c>
      <c r="H65" s="324">
        <v>0.2</v>
      </c>
      <c r="I65" s="323">
        <f t="shared" si="10"/>
        <v>0</v>
      </c>
      <c r="J65" s="336">
        <f t="shared" si="11"/>
        <v>0</v>
      </c>
    </row>
    <row r="66" spans="1:12" ht="25.5">
      <c r="A66" s="347">
        <v>49</v>
      </c>
      <c r="B66" s="325"/>
      <c r="C66" s="349" t="s">
        <v>1893</v>
      </c>
      <c r="D66" s="321" t="s">
        <v>1858</v>
      </c>
      <c r="E66" s="321">
        <v>150</v>
      </c>
      <c r="F66" s="322">
        <v>0</v>
      </c>
      <c r="G66" s="323">
        <f t="shared" si="9"/>
        <v>0</v>
      </c>
      <c r="H66" s="324">
        <v>0.15</v>
      </c>
      <c r="I66" s="323">
        <f t="shared" si="10"/>
        <v>0</v>
      </c>
      <c r="J66" s="336">
        <f t="shared" si="11"/>
        <v>0</v>
      </c>
    </row>
    <row r="67" spans="1:12" ht="25.5">
      <c r="A67" s="347">
        <v>50</v>
      </c>
      <c r="B67" s="325"/>
      <c r="C67" s="332" t="s">
        <v>1894</v>
      </c>
      <c r="D67" s="321" t="s">
        <v>683</v>
      </c>
      <c r="E67" s="322">
        <v>2</v>
      </c>
      <c r="F67" s="322">
        <v>0</v>
      </c>
      <c r="G67" s="323">
        <f t="shared" si="9"/>
        <v>0</v>
      </c>
      <c r="H67" s="324">
        <v>0.5</v>
      </c>
      <c r="I67" s="323">
        <f t="shared" si="10"/>
        <v>0</v>
      </c>
      <c r="J67" s="336">
        <f t="shared" si="11"/>
        <v>0</v>
      </c>
    </row>
    <row r="68" spans="1:12" ht="25.5">
      <c r="A68" s="347">
        <v>51</v>
      </c>
      <c r="B68" s="325"/>
      <c r="C68" s="332" t="s">
        <v>1895</v>
      </c>
      <c r="D68" s="321" t="s">
        <v>683</v>
      </c>
      <c r="E68" s="322">
        <v>2</v>
      </c>
      <c r="F68" s="322">
        <v>0</v>
      </c>
      <c r="G68" s="323">
        <f t="shared" si="9"/>
        <v>0</v>
      </c>
      <c r="H68" s="324">
        <v>0.5</v>
      </c>
      <c r="I68" s="323">
        <f t="shared" si="10"/>
        <v>0</v>
      </c>
      <c r="J68" s="336">
        <f t="shared" si="11"/>
        <v>0</v>
      </c>
    </row>
    <row r="69" spans="1:12">
      <c r="A69" s="347">
        <v>52</v>
      </c>
      <c r="B69" s="325"/>
      <c r="C69" s="332" t="s">
        <v>1896</v>
      </c>
      <c r="D69" s="321" t="s">
        <v>683</v>
      </c>
      <c r="E69" s="322">
        <v>2</v>
      </c>
      <c r="F69" s="322">
        <v>0</v>
      </c>
      <c r="G69" s="323">
        <f t="shared" si="9"/>
        <v>0</v>
      </c>
      <c r="H69" s="324">
        <v>0.2</v>
      </c>
      <c r="I69" s="323">
        <f t="shared" si="10"/>
        <v>0</v>
      </c>
      <c r="J69" s="336">
        <f t="shared" si="11"/>
        <v>0</v>
      </c>
    </row>
    <row r="70" spans="1:12">
      <c r="A70" s="347">
        <v>53</v>
      </c>
      <c r="B70" s="325"/>
      <c r="C70" s="349" t="s">
        <v>1897</v>
      </c>
      <c r="D70" s="321" t="s">
        <v>1858</v>
      </c>
      <c r="E70" s="321">
        <v>4</v>
      </c>
      <c r="F70" s="322">
        <v>0</v>
      </c>
      <c r="G70" s="323">
        <f t="shared" si="9"/>
        <v>0</v>
      </c>
      <c r="H70" s="324">
        <v>0.5</v>
      </c>
      <c r="I70" s="323">
        <f t="shared" si="10"/>
        <v>0</v>
      </c>
      <c r="J70" s="336">
        <f t="shared" si="11"/>
        <v>0</v>
      </c>
    </row>
    <row r="71" spans="1:12">
      <c r="A71" s="347">
        <v>54</v>
      </c>
      <c r="B71" s="325"/>
      <c r="C71" s="349" t="s">
        <v>1898</v>
      </c>
      <c r="D71" s="321" t="s">
        <v>683</v>
      </c>
      <c r="E71" s="350">
        <v>2</v>
      </c>
      <c r="F71" s="322">
        <v>0</v>
      </c>
      <c r="G71" s="323">
        <f t="shared" si="9"/>
        <v>0</v>
      </c>
      <c r="H71" s="324">
        <v>0.2</v>
      </c>
      <c r="I71" s="323">
        <f t="shared" si="10"/>
        <v>0</v>
      </c>
      <c r="J71" s="336">
        <f t="shared" si="11"/>
        <v>0</v>
      </c>
    </row>
    <row r="72" spans="1:12">
      <c r="A72" s="347">
        <v>55</v>
      </c>
      <c r="B72" s="325"/>
      <c r="C72" s="349" t="s">
        <v>1899</v>
      </c>
      <c r="D72" s="321" t="s">
        <v>683</v>
      </c>
      <c r="E72" s="350">
        <v>2</v>
      </c>
      <c r="F72" s="322">
        <v>0</v>
      </c>
      <c r="G72" s="323">
        <f t="shared" si="9"/>
        <v>0</v>
      </c>
      <c r="H72" s="324">
        <v>0.4</v>
      </c>
      <c r="I72" s="323">
        <f t="shared" si="10"/>
        <v>0</v>
      </c>
      <c r="J72" s="336">
        <f t="shared" si="11"/>
        <v>0</v>
      </c>
    </row>
    <row r="73" spans="1:12">
      <c r="A73" s="347">
        <v>56</v>
      </c>
      <c r="B73" s="325"/>
      <c r="C73" s="332" t="s">
        <v>1900</v>
      </c>
      <c r="D73" s="321" t="s">
        <v>683</v>
      </c>
      <c r="E73" s="322">
        <v>2</v>
      </c>
      <c r="F73" s="322">
        <v>0</v>
      </c>
      <c r="G73" s="323">
        <f t="shared" si="9"/>
        <v>0</v>
      </c>
      <c r="H73" s="324">
        <v>0.25</v>
      </c>
      <c r="I73" s="323">
        <f t="shared" si="10"/>
        <v>0</v>
      </c>
      <c r="J73" s="336">
        <f t="shared" si="11"/>
        <v>0</v>
      </c>
    </row>
    <row r="74" spans="1:12">
      <c r="A74" s="523"/>
      <c r="B74" s="524" t="s">
        <v>1533</v>
      </c>
      <c r="C74" s="312" t="s">
        <v>1901</v>
      </c>
      <c r="D74" s="313" t="s">
        <v>83</v>
      </c>
      <c r="E74" s="313" t="s">
        <v>83</v>
      </c>
      <c r="F74" s="313" t="s">
        <v>83</v>
      </c>
      <c r="G74" s="330" t="s">
        <v>90</v>
      </c>
      <c r="H74" s="314"/>
      <c r="I74" s="330" t="s">
        <v>91</v>
      </c>
      <c r="J74" s="525">
        <f>SUM(J76:J84)</f>
        <v>0</v>
      </c>
    </row>
    <row r="75" spans="1:12" ht="14.25" customHeight="1">
      <c r="A75" s="523"/>
      <c r="B75" s="524"/>
      <c r="C75" s="526" t="s">
        <v>1902</v>
      </c>
      <c r="D75" s="526"/>
      <c r="E75" s="526"/>
      <c r="F75" s="526"/>
      <c r="G75" s="345">
        <f>SUM(G76:G84)</f>
        <v>0</v>
      </c>
      <c r="H75" s="345"/>
      <c r="I75" s="346">
        <f>SUM(I76:I84)</f>
        <v>0</v>
      </c>
      <c r="J75" s="525"/>
      <c r="K75">
        <v>5</v>
      </c>
      <c r="L75">
        <v>3575</v>
      </c>
    </row>
    <row r="76" spans="1:12">
      <c r="A76" s="323">
        <v>57</v>
      </c>
      <c r="B76" s="325"/>
      <c r="C76" s="351" t="s">
        <v>1866</v>
      </c>
      <c r="D76" s="340" t="s">
        <v>687</v>
      </c>
      <c r="E76" s="352">
        <v>1</v>
      </c>
      <c r="F76" s="322">
        <v>0</v>
      </c>
      <c r="G76" s="323">
        <f t="shared" ref="G76:G84" si="12">PRODUCT(E76:F76)</f>
        <v>0</v>
      </c>
      <c r="H76" s="324">
        <v>0.25</v>
      </c>
      <c r="I76" s="323">
        <f t="shared" ref="I76:I84" si="13">PRODUCT(G76,H76)</f>
        <v>0</v>
      </c>
      <c r="J76" s="323">
        <f t="shared" ref="J76:J84" si="14">SUM(G76,I76)</f>
        <v>0</v>
      </c>
    </row>
    <row r="77" spans="1:12">
      <c r="A77" s="323">
        <v>58</v>
      </c>
      <c r="B77" s="325"/>
      <c r="C77" s="353" t="s">
        <v>1903</v>
      </c>
      <c r="D77" s="340" t="s">
        <v>687</v>
      </c>
      <c r="E77" s="352">
        <v>3</v>
      </c>
      <c r="F77" s="322">
        <v>0</v>
      </c>
      <c r="G77" s="323">
        <f t="shared" si="12"/>
        <v>0</v>
      </c>
      <c r="H77" s="324">
        <v>0.25</v>
      </c>
      <c r="I77" s="323">
        <f t="shared" si="13"/>
        <v>0</v>
      </c>
      <c r="J77" s="323">
        <f t="shared" si="14"/>
        <v>0</v>
      </c>
    </row>
    <row r="78" spans="1:12">
      <c r="A78" s="323">
        <v>59</v>
      </c>
      <c r="B78" s="325"/>
      <c r="C78" s="353" t="s">
        <v>1857</v>
      </c>
      <c r="D78" s="340" t="s">
        <v>1858</v>
      </c>
      <c r="E78" s="352">
        <v>3</v>
      </c>
      <c r="F78" s="322">
        <v>0</v>
      </c>
      <c r="G78" s="323">
        <f t="shared" si="12"/>
        <v>0</v>
      </c>
      <c r="H78" s="324">
        <v>0.25</v>
      </c>
      <c r="I78" s="323">
        <f t="shared" si="13"/>
        <v>0</v>
      </c>
      <c r="J78" s="323">
        <f t="shared" si="14"/>
        <v>0</v>
      </c>
    </row>
    <row r="79" spans="1:12">
      <c r="A79" s="323">
        <v>60</v>
      </c>
      <c r="B79" s="325"/>
      <c r="C79" s="353" t="s">
        <v>1904</v>
      </c>
      <c r="D79" s="340" t="s">
        <v>1858</v>
      </c>
      <c r="E79" s="352">
        <v>3</v>
      </c>
      <c r="F79" s="322">
        <v>0</v>
      </c>
      <c r="G79" s="323">
        <f t="shared" si="12"/>
        <v>0</v>
      </c>
      <c r="H79" s="324">
        <v>0.25</v>
      </c>
      <c r="I79" s="323">
        <f t="shared" si="13"/>
        <v>0</v>
      </c>
      <c r="J79" s="323">
        <f t="shared" si="14"/>
        <v>0</v>
      </c>
    </row>
    <row r="80" spans="1:12">
      <c r="A80" s="323">
        <v>61</v>
      </c>
      <c r="B80" s="325"/>
      <c r="C80" s="353" t="s">
        <v>1863</v>
      </c>
      <c r="D80" s="340" t="s">
        <v>153</v>
      </c>
      <c r="E80" s="352">
        <v>1</v>
      </c>
      <c r="F80" s="322">
        <v>0</v>
      </c>
      <c r="G80" s="323">
        <f t="shared" si="12"/>
        <v>0</v>
      </c>
      <c r="H80" s="324">
        <v>0.25</v>
      </c>
      <c r="I80" s="323">
        <f t="shared" si="13"/>
        <v>0</v>
      </c>
      <c r="J80" s="323">
        <f t="shared" si="14"/>
        <v>0</v>
      </c>
    </row>
    <row r="81" spans="1:11">
      <c r="A81" s="323">
        <v>62</v>
      </c>
      <c r="B81" s="325"/>
      <c r="C81" s="353" t="s">
        <v>1864</v>
      </c>
      <c r="D81" s="340" t="s">
        <v>687</v>
      </c>
      <c r="E81" s="352">
        <v>3</v>
      </c>
      <c r="F81" s="322">
        <v>0</v>
      </c>
      <c r="G81" s="323">
        <f t="shared" si="12"/>
        <v>0</v>
      </c>
      <c r="H81" s="324">
        <v>0.25</v>
      </c>
      <c r="I81" s="323">
        <f t="shared" si="13"/>
        <v>0</v>
      </c>
      <c r="J81" s="323">
        <f t="shared" si="14"/>
        <v>0</v>
      </c>
    </row>
    <row r="82" spans="1:11">
      <c r="A82" s="323">
        <v>63</v>
      </c>
      <c r="B82" s="325"/>
      <c r="C82" s="354" t="s">
        <v>1905</v>
      </c>
      <c r="D82" s="326" t="s">
        <v>687</v>
      </c>
      <c r="E82" s="326">
        <v>1</v>
      </c>
      <c r="F82" s="322">
        <v>0</v>
      </c>
      <c r="G82" s="326">
        <f t="shared" si="12"/>
        <v>0</v>
      </c>
      <c r="H82" s="324">
        <v>0.25</v>
      </c>
      <c r="I82" s="323">
        <f t="shared" si="13"/>
        <v>0</v>
      </c>
      <c r="J82" s="323">
        <f t="shared" si="14"/>
        <v>0</v>
      </c>
    </row>
    <row r="83" spans="1:11">
      <c r="A83" s="323">
        <v>64</v>
      </c>
      <c r="B83" s="325"/>
      <c r="C83" s="354" t="s">
        <v>1906</v>
      </c>
      <c r="D83" s="326" t="s">
        <v>149</v>
      </c>
      <c r="E83" s="326">
        <v>20</v>
      </c>
      <c r="F83" s="322">
        <v>0</v>
      </c>
      <c r="G83" s="323">
        <f t="shared" si="12"/>
        <v>0</v>
      </c>
      <c r="H83" s="324">
        <v>0.25</v>
      </c>
      <c r="I83" s="323">
        <f t="shared" si="13"/>
        <v>0</v>
      </c>
      <c r="J83" s="323">
        <f t="shared" si="14"/>
        <v>0</v>
      </c>
    </row>
    <row r="84" spans="1:11">
      <c r="A84" s="323">
        <v>65</v>
      </c>
      <c r="B84" s="325"/>
      <c r="C84" s="355" t="s">
        <v>1907</v>
      </c>
      <c r="D84" s="326" t="s">
        <v>687</v>
      </c>
      <c r="E84" s="326">
        <v>9</v>
      </c>
      <c r="F84" s="322">
        <v>0</v>
      </c>
      <c r="G84" s="326">
        <f t="shared" si="12"/>
        <v>0</v>
      </c>
      <c r="H84" s="324">
        <v>0.25</v>
      </c>
      <c r="I84" s="323">
        <f t="shared" si="13"/>
        <v>0</v>
      </c>
      <c r="J84" s="323">
        <f t="shared" si="14"/>
        <v>0</v>
      </c>
    </row>
    <row r="85" spans="1:11">
      <c r="A85" s="523"/>
      <c r="B85" s="524" t="s">
        <v>1908</v>
      </c>
      <c r="C85" s="312" t="s">
        <v>1909</v>
      </c>
      <c r="D85" s="313" t="s">
        <v>83</v>
      </c>
      <c r="E85" s="313" t="s">
        <v>83</v>
      </c>
      <c r="F85" s="313" t="s">
        <v>83</v>
      </c>
      <c r="G85" s="330" t="s">
        <v>90</v>
      </c>
      <c r="H85" s="314"/>
      <c r="I85" s="330" t="s">
        <v>91</v>
      </c>
      <c r="J85" s="527">
        <f>SUM(J87:J103)</f>
        <v>0</v>
      </c>
    </row>
    <row r="86" spans="1:11" ht="14.25" customHeight="1">
      <c r="A86" s="523"/>
      <c r="B86" s="524"/>
      <c r="C86" s="526" t="s">
        <v>1910</v>
      </c>
      <c r="D86" s="526"/>
      <c r="E86" s="526"/>
      <c r="F86" s="526"/>
      <c r="G86" s="345">
        <f>SUM(G87:G103)</f>
        <v>0</v>
      </c>
      <c r="H86" s="345"/>
      <c r="I86" s="346">
        <f>SUM(I87:I95)</f>
        <v>0</v>
      </c>
      <c r="J86" s="527"/>
      <c r="K86">
        <v>6</v>
      </c>
    </row>
    <row r="87" spans="1:11" ht="25.5">
      <c r="A87" s="347">
        <v>66</v>
      </c>
      <c r="B87" s="325"/>
      <c r="C87" s="341" t="s">
        <v>1911</v>
      </c>
      <c r="D87" s="326" t="s">
        <v>1070</v>
      </c>
      <c r="E87" s="323">
        <v>1</v>
      </c>
      <c r="F87" s="322">
        <v>0</v>
      </c>
      <c r="G87" s="323">
        <f t="shared" ref="G87:G103" si="15">PRODUCT(E87:F87)</f>
        <v>0</v>
      </c>
      <c r="H87" s="325"/>
      <c r="I87" s="325"/>
      <c r="J87" s="323">
        <f t="shared" ref="J87:J103" si="16">SUM(G87,I87)</f>
        <v>0</v>
      </c>
    </row>
    <row r="88" spans="1:11" ht="25.5">
      <c r="A88" s="347">
        <v>67</v>
      </c>
      <c r="B88" s="325"/>
      <c r="C88" s="341" t="s">
        <v>1912</v>
      </c>
      <c r="D88" s="326" t="s">
        <v>1070</v>
      </c>
      <c r="E88" s="323">
        <v>1</v>
      </c>
      <c r="F88" s="322">
        <v>0</v>
      </c>
      <c r="G88" s="323">
        <f t="shared" si="15"/>
        <v>0</v>
      </c>
      <c r="H88" s="325"/>
      <c r="I88" s="325"/>
      <c r="J88" s="323">
        <f t="shared" si="16"/>
        <v>0</v>
      </c>
    </row>
    <row r="89" spans="1:11" ht="25.5">
      <c r="A89" s="347">
        <v>68</v>
      </c>
      <c r="B89" s="325"/>
      <c r="C89" s="341" t="s">
        <v>1913</v>
      </c>
      <c r="D89" s="326" t="s">
        <v>1070</v>
      </c>
      <c r="E89" s="323">
        <v>1</v>
      </c>
      <c r="F89" s="322">
        <v>0</v>
      </c>
      <c r="G89" s="323">
        <f t="shared" si="15"/>
        <v>0</v>
      </c>
      <c r="H89" s="325"/>
      <c r="I89" s="325"/>
      <c r="J89" s="323">
        <f t="shared" si="16"/>
        <v>0</v>
      </c>
    </row>
    <row r="90" spans="1:11" ht="25.5">
      <c r="A90" s="347">
        <v>69</v>
      </c>
      <c r="B90" s="325"/>
      <c r="C90" s="341" t="s">
        <v>1914</v>
      </c>
      <c r="D90" s="326" t="s">
        <v>1070</v>
      </c>
      <c r="E90" s="323">
        <v>1</v>
      </c>
      <c r="F90" s="322">
        <v>0</v>
      </c>
      <c r="G90" s="323">
        <f t="shared" si="15"/>
        <v>0</v>
      </c>
      <c r="H90" s="325"/>
      <c r="I90" s="325"/>
      <c r="J90" s="323">
        <f t="shared" si="16"/>
        <v>0</v>
      </c>
    </row>
    <row r="91" spans="1:11">
      <c r="A91" s="347">
        <v>70</v>
      </c>
      <c r="B91" s="325"/>
      <c r="C91" s="349" t="s">
        <v>1915</v>
      </c>
      <c r="D91" s="326" t="s">
        <v>1070</v>
      </c>
      <c r="E91" s="323">
        <v>1</v>
      </c>
      <c r="F91" s="322">
        <v>0</v>
      </c>
      <c r="G91" s="323">
        <f t="shared" si="15"/>
        <v>0</v>
      </c>
      <c r="H91" s="325"/>
      <c r="I91" s="325"/>
      <c r="J91" s="323">
        <f t="shared" si="16"/>
        <v>0</v>
      </c>
    </row>
    <row r="92" spans="1:11">
      <c r="A92" s="347">
        <v>71</v>
      </c>
      <c r="B92" s="325"/>
      <c r="C92" s="349" t="s">
        <v>1916</v>
      </c>
      <c r="D92" s="326" t="s">
        <v>1070</v>
      </c>
      <c r="E92" s="323">
        <v>1</v>
      </c>
      <c r="F92" s="322">
        <v>0</v>
      </c>
      <c r="G92" s="323">
        <f t="shared" si="15"/>
        <v>0</v>
      </c>
      <c r="H92" s="325"/>
      <c r="I92" s="325"/>
      <c r="J92" s="323">
        <f t="shared" si="16"/>
        <v>0</v>
      </c>
    </row>
    <row r="93" spans="1:11">
      <c r="A93" s="347">
        <v>72</v>
      </c>
      <c r="B93" s="325"/>
      <c r="C93" s="349" t="s">
        <v>1917</v>
      </c>
      <c r="D93" s="326" t="s">
        <v>1070</v>
      </c>
      <c r="E93" s="323">
        <v>1</v>
      </c>
      <c r="F93" s="322">
        <v>0</v>
      </c>
      <c r="G93" s="323">
        <f t="shared" si="15"/>
        <v>0</v>
      </c>
      <c r="H93" s="325"/>
      <c r="I93" s="325"/>
      <c r="J93" s="323">
        <f t="shared" si="16"/>
        <v>0</v>
      </c>
    </row>
    <row r="94" spans="1:11">
      <c r="A94" s="347">
        <v>73</v>
      </c>
      <c r="B94" s="325"/>
      <c r="C94" s="349" t="s">
        <v>1918</v>
      </c>
      <c r="D94" s="326" t="s">
        <v>1070</v>
      </c>
      <c r="E94" s="323">
        <v>1</v>
      </c>
      <c r="F94" s="322">
        <v>0</v>
      </c>
      <c r="G94" s="323">
        <f t="shared" si="15"/>
        <v>0</v>
      </c>
      <c r="H94" s="325"/>
      <c r="I94" s="325"/>
      <c r="J94" s="323">
        <f t="shared" si="16"/>
        <v>0</v>
      </c>
    </row>
    <row r="95" spans="1:11">
      <c r="A95" s="347">
        <v>74</v>
      </c>
      <c r="B95" s="325"/>
      <c r="C95" s="349" t="s">
        <v>1919</v>
      </c>
      <c r="D95" s="326" t="s">
        <v>1070</v>
      </c>
      <c r="E95" s="323">
        <v>1</v>
      </c>
      <c r="F95" s="322">
        <v>0</v>
      </c>
      <c r="G95" s="323">
        <f t="shared" si="15"/>
        <v>0</v>
      </c>
      <c r="H95" s="325"/>
      <c r="I95" s="325"/>
      <c r="J95" s="323">
        <f t="shared" si="16"/>
        <v>0</v>
      </c>
    </row>
    <row r="96" spans="1:11">
      <c r="A96" s="347">
        <v>75</v>
      </c>
      <c r="B96" s="325"/>
      <c r="C96" s="349" t="s">
        <v>1920</v>
      </c>
      <c r="D96" s="326" t="s">
        <v>1070</v>
      </c>
      <c r="E96" s="323">
        <v>1</v>
      </c>
      <c r="F96" s="322">
        <v>0</v>
      </c>
      <c r="G96" s="323">
        <f t="shared" si="15"/>
        <v>0</v>
      </c>
      <c r="H96" s="325"/>
      <c r="I96" s="325"/>
      <c r="J96" s="323">
        <f t="shared" si="16"/>
        <v>0</v>
      </c>
    </row>
    <row r="97" spans="1:10">
      <c r="A97" s="347">
        <v>76</v>
      </c>
      <c r="B97" s="325"/>
      <c r="C97" s="349" t="s">
        <v>1921</v>
      </c>
      <c r="D97" s="326" t="s">
        <v>1070</v>
      </c>
      <c r="E97" s="323">
        <v>1</v>
      </c>
      <c r="F97" s="322">
        <v>0</v>
      </c>
      <c r="G97" s="323">
        <f t="shared" si="15"/>
        <v>0</v>
      </c>
      <c r="H97" s="325"/>
      <c r="I97" s="325"/>
      <c r="J97" s="323">
        <f t="shared" si="16"/>
        <v>0</v>
      </c>
    </row>
    <row r="98" spans="1:10">
      <c r="A98" s="347">
        <v>77</v>
      </c>
      <c r="B98" s="325"/>
      <c r="C98" s="349" t="s">
        <v>1922</v>
      </c>
      <c r="D98" s="326" t="s">
        <v>1070</v>
      </c>
      <c r="E98" s="323">
        <v>1</v>
      </c>
      <c r="F98" s="322">
        <v>0</v>
      </c>
      <c r="G98" s="323">
        <f t="shared" si="15"/>
        <v>0</v>
      </c>
      <c r="H98" s="325"/>
      <c r="I98" s="325"/>
      <c r="J98" s="323">
        <f t="shared" si="16"/>
        <v>0</v>
      </c>
    </row>
    <row r="99" spans="1:10">
      <c r="A99" s="347">
        <v>78</v>
      </c>
      <c r="B99" s="325"/>
      <c r="C99" s="349" t="s">
        <v>1923</v>
      </c>
      <c r="D99" s="326" t="s">
        <v>1070</v>
      </c>
      <c r="E99" s="323">
        <v>1</v>
      </c>
      <c r="F99" s="322">
        <v>0</v>
      </c>
      <c r="G99" s="323">
        <f t="shared" si="15"/>
        <v>0</v>
      </c>
      <c r="H99" s="325"/>
      <c r="I99" s="325"/>
      <c r="J99" s="323">
        <f t="shared" si="16"/>
        <v>0</v>
      </c>
    </row>
    <row r="100" spans="1:10">
      <c r="A100" s="347">
        <v>79</v>
      </c>
      <c r="B100" s="325"/>
      <c r="C100" s="349" t="s">
        <v>1924</v>
      </c>
      <c r="D100" s="326" t="s">
        <v>1070</v>
      </c>
      <c r="E100" s="323">
        <v>1</v>
      </c>
      <c r="F100" s="322">
        <v>0</v>
      </c>
      <c r="G100" s="323">
        <f t="shared" si="15"/>
        <v>0</v>
      </c>
      <c r="H100" s="325"/>
      <c r="I100" s="325"/>
      <c r="J100" s="323">
        <f t="shared" si="16"/>
        <v>0</v>
      </c>
    </row>
    <row r="101" spans="1:10">
      <c r="A101" s="347">
        <v>80</v>
      </c>
      <c r="B101" s="325"/>
      <c r="C101" s="332" t="s">
        <v>1925</v>
      </c>
      <c r="D101" s="326" t="s">
        <v>1070</v>
      </c>
      <c r="E101" s="323">
        <v>1</v>
      </c>
      <c r="F101" s="322">
        <v>0</v>
      </c>
      <c r="G101" s="323">
        <f t="shared" si="15"/>
        <v>0</v>
      </c>
      <c r="H101" s="325"/>
      <c r="I101" s="325"/>
      <c r="J101" s="323">
        <f t="shared" si="16"/>
        <v>0</v>
      </c>
    </row>
    <row r="102" spans="1:10">
      <c r="A102" s="347">
        <v>81</v>
      </c>
      <c r="B102" s="325"/>
      <c r="C102" s="332" t="s">
        <v>1926</v>
      </c>
      <c r="D102" s="326" t="s">
        <v>1070</v>
      </c>
      <c r="E102" s="323">
        <v>1</v>
      </c>
      <c r="F102" s="322">
        <v>0</v>
      </c>
      <c r="G102" s="323">
        <f t="shared" si="15"/>
        <v>0</v>
      </c>
      <c r="H102" s="325"/>
      <c r="I102" s="325"/>
      <c r="J102" s="323">
        <f t="shared" si="16"/>
        <v>0</v>
      </c>
    </row>
    <row r="103" spans="1:10" ht="25.5">
      <c r="A103" s="347">
        <v>82</v>
      </c>
      <c r="B103" s="325"/>
      <c r="C103" s="332" t="s">
        <v>1927</v>
      </c>
      <c r="D103" s="326" t="s">
        <v>1070</v>
      </c>
      <c r="E103" s="323">
        <v>1</v>
      </c>
      <c r="F103" s="322">
        <v>0</v>
      </c>
      <c r="G103" s="323">
        <f t="shared" si="15"/>
        <v>0</v>
      </c>
      <c r="H103" s="325"/>
      <c r="I103" s="325"/>
      <c r="J103" s="323">
        <f t="shared" si="16"/>
        <v>0</v>
      </c>
    </row>
  </sheetData>
  <mergeCells count="45">
    <mergeCell ref="A1:D1"/>
    <mergeCell ref="E1:H1"/>
    <mergeCell ref="I1:J1"/>
    <mergeCell ref="A2:D2"/>
    <mergeCell ref="E2:J2"/>
    <mergeCell ref="A3:D3"/>
    <mergeCell ref="E3:F3"/>
    <mergeCell ref="G3:H3"/>
    <mergeCell ref="I3:J3"/>
    <mergeCell ref="A4:D4"/>
    <mergeCell ref="E4:F4"/>
    <mergeCell ref="G4:H4"/>
    <mergeCell ref="I4:J4"/>
    <mergeCell ref="F6:G6"/>
    <mergeCell ref="H6:I6"/>
    <mergeCell ref="J6:J7"/>
    <mergeCell ref="B8:B9"/>
    <mergeCell ref="J8:J9"/>
    <mergeCell ref="A27:A28"/>
    <mergeCell ref="B27:B28"/>
    <mergeCell ref="J27:J28"/>
    <mergeCell ref="A37:A38"/>
    <mergeCell ref="B37:B38"/>
    <mergeCell ref="J37:J38"/>
    <mergeCell ref="C38:F38"/>
    <mergeCell ref="G39:G41"/>
    <mergeCell ref="H39:H41"/>
    <mergeCell ref="I39:I41"/>
    <mergeCell ref="J39:J41"/>
    <mergeCell ref="A61:A62"/>
    <mergeCell ref="B61:B62"/>
    <mergeCell ref="J61:J62"/>
    <mergeCell ref="C62:F62"/>
    <mergeCell ref="A39:A41"/>
    <mergeCell ref="B39:B41"/>
    <mergeCell ref="D39:D41"/>
    <mergeCell ref="E39:E41"/>
    <mergeCell ref="A74:A75"/>
    <mergeCell ref="B74:B75"/>
    <mergeCell ref="J74:J75"/>
    <mergeCell ref="C75:F75"/>
    <mergeCell ref="A85:A86"/>
    <mergeCell ref="B85:B86"/>
    <mergeCell ref="J85:J86"/>
    <mergeCell ref="C86:F86"/>
  </mergeCells>
  <pageMargins left="0.7" right="0.7" top="0.78749999999999998" bottom="0.78749999999999998" header="0.511811023622047" footer="0.511811023622047"/>
  <pageSetup paperSize="9" orientation="landscape" horizontalDpi="300" verticalDpi="30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1"/>
  <sheetViews>
    <sheetView zoomScaleNormal="100" workbookViewId="0">
      <selection activeCell="I114" sqref="I114"/>
    </sheetView>
  </sheetViews>
  <sheetFormatPr defaultColWidth="8.7109375" defaultRowHeight="15"/>
  <cols>
    <col min="1" max="1" width="3.7109375" customWidth="1"/>
    <col min="2" max="2" width="4.7109375" customWidth="1"/>
    <col min="3" max="3" width="6.7109375" customWidth="1"/>
    <col min="4" max="4" width="53.85546875" customWidth="1"/>
    <col min="5" max="5" width="5.28515625" customWidth="1"/>
    <col min="6" max="6" width="6.28515625" customWidth="1"/>
    <col min="8" max="8" width="11.5703125" customWidth="1"/>
    <col min="9" max="9" width="11.28515625" customWidth="1"/>
    <col min="10" max="10" width="12.42578125" customWidth="1"/>
  </cols>
  <sheetData>
    <row r="1" spans="1:10" ht="33.75">
      <c r="A1" s="550" t="s">
        <v>64</v>
      </c>
      <c r="B1" s="550"/>
      <c r="C1" s="550"/>
      <c r="D1" s="550"/>
      <c r="E1" s="550"/>
      <c r="F1" s="550"/>
      <c r="G1" s="550"/>
      <c r="H1" s="546" t="s">
        <v>1928</v>
      </c>
      <c r="I1" s="546"/>
      <c r="J1" s="356" t="s">
        <v>1841</v>
      </c>
    </row>
    <row r="2" spans="1:10" ht="21">
      <c r="A2" s="551" t="s">
        <v>67</v>
      </c>
      <c r="B2" s="551"/>
      <c r="C2" s="551"/>
      <c r="D2" s="551"/>
      <c r="E2" s="551"/>
      <c r="F2" s="551"/>
      <c r="G2" s="551"/>
      <c r="H2" s="552" t="s">
        <v>1929</v>
      </c>
      <c r="I2" s="552"/>
      <c r="J2" s="552"/>
    </row>
    <row r="3" spans="1:10" ht="45">
      <c r="A3" s="553" t="s">
        <v>69</v>
      </c>
      <c r="B3" s="553"/>
      <c r="C3" s="553"/>
      <c r="D3" s="553"/>
      <c r="E3" s="553"/>
      <c r="F3" s="553"/>
      <c r="G3" s="553"/>
      <c r="H3" s="357" t="s">
        <v>70</v>
      </c>
      <c r="I3" s="358" t="s">
        <v>45</v>
      </c>
      <c r="J3" s="359" t="s">
        <v>72</v>
      </c>
    </row>
    <row r="4" spans="1:10" ht="18.75">
      <c r="A4" s="492"/>
      <c r="B4" s="492"/>
      <c r="C4" s="492"/>
      <c r="D4" s="492"/>
      <c r="E4" s="492"/>
      <c r="F4" s="492"/>
      <c r="G4" s="492"/>
      <c r="H4" s="360">
        <f>SUM(J8,J112)</f>
        <v>0</v>
      </c>
      <c r="I4" s="361">
        <f>SUM(H4/100*21)</f>
        <v>0</v>
      </c>
      <c r="J4" s="362">
        <f>SUM(H4/100*121)</f>
        <v>0</v>
      </c>
    </row>
    <row r="6" spans="1:10">
      <c r="A6" s="66" t="s">
        <v>73</v>
      </c>
      <c r="B6" s="67" t="s">
        <v>1843</v>
      </c>
      <c r="C6" s="363" t="s">
        <v>1930</v>
      </c>
      <c r="D6" s="68" t="s">
        <v>76</v>
      </c>
      <c r="E6" s="67" t="s">
        <v>1190</v>
      </c>
      <c r="F6" s="173" t="s">
        <v>78</v>
      </c>
      <c r="G6" s="70" t="s">
        <v>1191</v>
      </c>
      <c r="H6" s="549" t="s">
        <v>1931</v>
      </c>
      <c r="I6" s="549"/>
      <c r="J6" s="549"/>
    </row>
    <row r="7" spans="1:10">
      <c r="A7" s="72" t="s">
        <v>83</v>
      </c>
      <c r="B7" s="73" t="s">
        <v>83</v>
      </c>
      <c r="C7" s="75" t="s">
        <v>83</v>
      </c>
      <c r="D7" s="74" t="s">
        <v>84</v>
      </c>
      <c r="E7" s="73" t="s">
        <v>83</v>
      </c>
      <c r="F7" s="73" t="s">
        <v>83</v>
      </c>
      <c r="G7" s="179" t="s">
        <v>1194</v>
      </c>
      <c r="H7" s="364" t="s">
        <v>1844</v>
      </c>
      <c r="I7" s="365" t="s">
        <v>1845</v>
      </c>
      <c r="J7" s="366" t="s">
        <v>1932</v>
      </c>
    </row>
    <row r="8" spans="1:10" ht="27" customHeight="1">
      <c r="A8" s="367"/>
      <c r="B8" s="367" t="s">
        <v>85</v>
      </c>
      <c r="C8" s="367"/>
      <c r="D8" s="368" t="s">
        <v>1933</v>
      </c>
      <c r="E8" s="367" t="s">
        <v>83</v>
      </c>
      <c r="F8" s="367" t="s">
        <v>83</v>
      </c>
      <c r="G8" s="367" t="s">
        <v>83</v>
      </c>
      <c r="H8" s="369">
        <f>SUM(H9,H13,H42,H48,H60,H70)</f>
        <v>0</v>
      </c>
      <c r="I8" s="369">
        <f>SUM(I9,I13,I42,I48,I60,I70)</f>
        <v>0</v>
      </c>
      <c r="J8" s="369">
        <f>SUM(J9,J13,J42,J48,J60,J70,J84,J91,J95,J103,J108)</f>
        <v>0</v>
      </c>
    </row>
    <row r="9" spans="1:10" ht="18" customHeight="1">
      <c r="A9" s="370"/>
      <c r="B9" s="371">
        <v>1</v>
      </c>
      <c r="C9" s="371"/>
      <c r="D9" s="372" t="s">
        <v>1934</v>
      </c>
      <c r="E9" s="370" t="s">
        <v>83</v>
      </c>
      <c r="F9" s="370" t="s">
        <v>83</v>
      </c>
      <c r="G9" s="370" t="s">
        <v>83</v>
      </c>
      <c r="H9" s="373">
        <f>SUM(H10:H12)</f>
        <v>0</v>
      </c>
      <c r="I9" s="374">
        <f>SUM(I10:I12)</f>
        <v>0</v>
      </c>
      <c r="J9" s="374">
        <f>SUM(J10:J12)</f>
        <v>0</v>
      </c>
    </row>
    <row r="10" spans="1:10">
      <c r="A10" s="326">
        <v>1</v>
      </c>
      <c r="B10" s="375"/>
      <c r="C10" s="376" t="s">
        <v>1935</v>
      </c>
      <c r="D10" s="39" t="s">
        <v>1936</v>
      </c>
      <c r="E10" s="377" t="s">
        <v>687</v>
      </c>
      <c r="F10" s="378">
        <v>2</v>
      </c>
      <c r="G10" s="379">
        <v>0</v>
      </c>
      <c r="H10" s="380"/>
      <c r="I10" s="39"/>
      <c r="J10" s="380">
        <f>PRODUCT(F10:G10)</f>
        <v>0</v>
      </c>
    </row>
    <row r="11" spans="1:10">
      <c r="A11" s="326">
        <v>2</v>
      </c>
      <c r="B11" s="326"/>
      <c r="C11" s="376" t="s">
        <v>1937</v>
      </c>
      <c r="D11" s="39" t="s">
        <v>1938</v>
      </c>
      <c r="E11" s="323" t="s">
        <v>687</v>
      </c>
      <c r="F11" s="381">
        <v>2</v>
      </c>
      <c r="G11" s="395">
        <v>0</v>
      </c>
      <c r="H11" s="380"/>
      <c r="I11" s="39"/>
      <c r="J11" s="380">
        <f>PRODUCT(F11:G11)</f>
        <v>0</v>
      </c>
    </row>
    <row r="12" spans="1:10">
      <c r="A12" s="326">
        <v>3</v>
      </c>
      <c r="B12" s="326"/>
      <c r="C12" s="376" t="s">
        <v>1939</v>
      </c>
      <c r="D12" s="39" t="s">
        <v>1940</v>
      </c>
      <c r="E12" s="323" t="s">
        <v>687</v>
      </c>
      <c r="F12" s="381">
        <v>1</v>
      </c>
      <c r="G12" s="395">
        <v>0</v>
      </c>
      <c r="H12" s="380"/>
      <c r="I12" s="39"/>
      <c r="J12" s="380">
        <f>PRODUCT(F12:G12)</f>
        <v>0</v>
      </c>
    </row>
    <row r="13" spans="1:10" ht="17.25" customHeight="1">
      <c r="A13" s="370"/>
      <c r="B13" s="371">
        <v>2</v>
      </c>
      <c r="C13" s="371"/>
      <c r="D13" s="372" t="s">
        <v>1934</v>
      </c>
      <c r="E13" s="370" t="s">
        <v>83</v>
      </c>
      <c r="F13" s="370" t="s">
        <v>83</v>
      </c>
      <c r="G13" s="370" t="s">
        <v>83</v>
      </c>
      <c r="H13" s="373">
        <f>SUM(H14:H41)</f>
        <v>0</v>
      </c>
      <c r="I13" s="374">
        <f>SUM(I14:I41)</f>
        <v>0</v>
      </c>
      <c r="J13" s="373">
        <f>SUM(J14:J41)</f>
        <v>0</v>
      </c>
    </row>
    <row r="14" spans="1:10">
      <c r="A14" s="326">
        <v>4</v>
      </c>
      <c r="B14" s="375"/>
      <c r="C14" s="376" t="s">
        <v>1941</v>
      </c>
      <c r="D14" s="39" t="s">
        <v>1942</v>
      </c>
      <c r="E14" s="377" t="s">
        <v>687</v>
      </c>
      <c r="F14" s="347">
        <v>1</v>
      </c>
      <c r="G14" s="395">
        <v>0</v>
      </c>
      <c r="H14" s="382"/>
      <c r="I14" s="43"/>
      <c r="J14" s="382">
        <f t="shared" ref="J14:J41" si="0">PRODUCT(F14:G14)</f>
        <v>0</v>
      </c>
    </row>
    <row r="15" spans="1:10">
      <c r="A15" s="326">
        <v>5</v>
      </c>
      <c r="B15" s="326"/>
      <c r="C15" s="376" t="s">
        <v>1943</v>
      </c>
      <c r="D15" s="39" t="s">
        <v>1944</v>
      </c>
      <c r="E15" s="323" t="s">
        <v>687</v>
      </c>
      <c r="F15" s="347">
        <v>2</v>
      </c>
      <c r="G15" s="395">
        <v>0</v>
      </c>
      <c r="H15" s="382"/>
      <c r="I15" s="43"/>
      <c r="J15" s="382">
        <f t="shared" si="0"/>
        <v>0</v>
      </c>
    </row>
    <row r="16" spans="1:10">
      <c r="A16" s="326">
        <v>6</v>
      </c>
      <c r="B16" s="326"/>
      <c r="C16" s="376" t="s">
        <v>1945</v>
      </c>
      <c r="D16" s="39" t="s">
        <v>1946</v>
      </c>
      <c r="E16" s="323" t="s">
        <v>687</v>
      </c>
      <c r="F16" s="347">
        <v>2</v>
      </c>
      <c r="G16" s="395">
        <v>0</v>
      </c>
      <c r="H16" s="382"/>
      <c r="I16" s="43"/>
      <c r="J16" s="382">
        <f t="shared" si="0"/>
        <v>0</v>
      </c>
    </row>
    <row r="17" spans="1:10">
      <c r="A17" s="326">
        <v>7</v>
      </c>
      <c r="B17" s="375"/>
      <c r="C17" s="376" t="s">
        <v>1947</v>
      </c>
      <c r="D17" s="39" t="s">
        <v>1948</v>
      </c>
      <c r="E17" s="377" t="s">
        <v>687</v>
      </c>
      <c r="F17" s="347">
        <v>3</v>
      </c>
      <c r="G17" s="395">
        <v>0</v>
      </c>
      <c r="H17" s="382"/>
      <c r="I17" s="43"/>
      <c r="J17" s="382">
        <f t="shared" si="0"/>
        <v>0</v>
      </c>
    </row>
    <row r="18" spans="1:10">
      <c r="A18" s="326">
        <v>8</v>
      </c>
      <c r="B18" s="326"/>
      <c r="C18" s="376" t="s">
        <v>1949</v>
      </c>
      <c r="D18" s="39" t="s">
        <v>1950</v>
      </c>
      <c r="E18" s="323" t="s">
        <v>687</v>
      </c>
      <c r="F18" s="347">
        <v>2</v>
      </c>
      <c r="G18" s="395">
        <v>0</v>
      </c>
      <c r="H18" s="382"/>
      <c r="I18" s="43"/>
      <c r="J18" s="382">
        <f t="shared" si="0"/>
        <v>0</v>
      </c>
    </row>
    <row r="19" spans="1:10">
      <c r="A19" s="326">
        <v>9</v>
      </c>
      <c r="B19" s="326"/>
      <c r="C19" s="376" t="s">
        <v>1951</v>
      </c>
      <c r="D19" s="39" t="s">
        <v>1952</v>
      </c>
      <c r="E19" s="323" t="s">
        <v>687</v>
      </c>
      <c r="F19" s="347">
        <v>1</v>
      </c>
      <c r="G19" s="395">
        <v>0</v>
      </c>
      <c r="H19" s="382"/>
      <c r="I19" s="43"/>
      <c r="J19" s="382">
        <f t="shared" si="0"/>
        <v>0</v>
      </c>
    </row>
    <row r="20" spans="1:10">
      <c r="A20" s="326">
        <v>10</v>
      </c>
      <c r="B20" s="375"/>
      <c r="C20" s="376" t="s">
        <v>1953</v>
      </c>
      <c r="D20" s="39" t="s">
        <v>1954</v>
      </c>
      <c r="E20" s="377" t="s">
        <v>687</v>
      </c>
      <c r="F20" s="347">
        <v>4</v>
      </c>
      <c r="G20" s="395">
        <v>0</v>
      </c>
      <c r="H20" s="382"/>
      <c r="I20" s="43"/>
      <c r="J20" s="382">
        <f t="shared" si="0"/>
        <v>0</v>
      </c>
    </row>
    <row r="21" spans="1:10">
      <c r="A21" s="326">
        <v>11</v>
      </c>
      <c r="B21" s="326"/>
      <c r="C21" s="376" t="s">
        <v>1955</v>
      </c>
      <c r="D21" s="39" t="s">
        <v>1956</v>
      </c>
      <c r="E21" s="323" t="s">
        <v>687</v>
      </c>
      <c r="F21" s="347">
        <v>4</v>
      </c>
      <c r="G21" s="395">
        <v>0</v>
      </c>
      <c r="H21" s="382"/>
      <c r="I21" s="43"/>
      <c r="J21" s="382">
        <f t="shared" si="0"/>
        <v>0</v>
      </c>
    </row>
    <row r="22" spans="1:10">
      <c r="A22" s="326">
        <v>12</v>
      </c>
      <c r="B22" s="326"/>
      <c r="C22" s="376" t="s">
        <v>1957</v>
      </c>
      <c r="D22" s="39" t="s">
        <v>1958</v>
      </c>
      <c r="E22" s="323" t="s">
        <v>687</v>
      </c>
      <c r="F22" s="347">
        <v>2</v>
      </c>
      <c r="G22" s="395">
        <v>0</v>
      </c>
      <c r="H22" s="382"/>
      <c r="I22" s="43"/>
      <c r="J22" s="382">
        <f t="shared" si="0"/>
        <v>0</v>
      </c>
    </row>
    <row r="23" spans="1:10">
      <c r="A23" s="326">
        <v>13</v>
      </c>
      <c r="B23" s="375"/>
      <c r="C23" s="376" t="s">
        <v>1959</v>
      </c>
      <c r="D23" s="39" t="s">
        <v>1960</v>
      </c>
      <c r="E23" s="377" t="s">
        <v>687</v>
      </c>
      <c r="F23" s="347">
        <v>5</v>
      </c>
      <c r="G23" s="395">
        <v>0</v>
      </c>
      <c r="H23" s="382"/>
      <c r="I23" s="43"/>
      <c r="J23" s="382">
        <f t="shared" si="0"/>
        <v>0</v>
      </c>
    </row>
    <row r="24" spans="1:10">
      <c r="A24" s="326">
        <v>14</v>
      </c>
      <c r="B24" s="326"/>
      <c r="C24" s="376" t="s">
        <v>1961</v>
      </c>
      <c r="D24" s="39" t="s">
        <v>1962</v>
      </c>
      <c r="E24" s="323" t="s">
        <v>687</v>
      </c>
      <c r="F24" s="347">
        <v>1</v>
      </c>
      <c r="G24" s="395">
        <v>0</v>
      </c>
      <c r="H24" s="382"/>
      <c r="I24" s="43"/>
      <c r="J24" s="382">
        <f t="shared" si="0"/>
        <v>0</v>
      </c>
    </row>
    <row r="25" spans="1:10">
      <c r="A25" s="326">
        <v>15</v>
      </c>
      <c r="B25" s="326"/>
      <c r="C25" s="376" t="s">
        <v>1963</v>
      </c>
      <c r="D25" s="39" t="s">
        <v>1964</v>
      </c>
      <c r="E25" s="323" t="s">
        <v>687</v>
      </c>
      <c r="F25" s="347">
        <v>2</v>
      </c>
      <c r="G25" s="395">
        <v>0</v>
      </c>
      <c r="H25" s="382"/>
      <c r="I25" s="43"/>
      <c r="J25" s="382">
        <f t="shared" si="0"/>
        <v>0</v>
      </c>
    </row>
    <row r="26" spans="1:10">
      <c r="A26" s="326">
        <v>16</v>
      </c>
      <c r="B26" s="375"/>
      <c r="C26" s="376" t="s">
        <v>1965</v>
      </c>
      <c r="D26" s="39" t="s">
        <v>1966</v>
      </c>
      <c r="E26" s="377" t="s">
        <v>687</v>
      </c>
      <c r="F26" s="347">
        <v>4</v>
      </c>
      <c r="G26" s="395">
        <v>0</v>
      </c>
      <c r="H26" s="382"/>
      <c r="I26" s="43"/>
      <c r="J26" s="382">
        <f t="shared" si="0"/>
        <v>0</v>
      </c>
    </row>
    <row r="27" spans="1:10">
      <c r="A27" s="326">
        <v>17</v>
      </c>
      <c r="B27" s="326"/>
      <c r="C27" s="376" t="s">
        <v>1967</v>
      </c>
      <c r="D27" s="39" t="s">
        <v>1968</v>
      </c>
      <c r="E27" s="323" t="s">
        <v>687</v>
      </c>
      <c r="F27" s="347">
        <v>1</v>
      </c>
      <c r="G27" s="395">
        <v>0</v>
      </c>
      <c r="H27" s="382"/>
      <c r="I27" s="43"/>
      <c r="J27" s="382">
        <f t="shared" si="0"/>
        <v>0</v>
      </c>
    </row>
    <row r="28" spans="1:10">
      <c r="A28" s="326">
        <v>18</v>
      </c>
      <c r="B28" s="326"/>
      <c r="C28" s="376" t="s">
        <v>1969</v>
      </c>
      <c r="D28" s="39" t="s">
        <v>1970</v>
      </c>
      <c r="E28" s="323" t="s">
        <v>687</v>
      </c>
      <c r="F28" s="347">
        <v>1</v>
      </c>
      <c r="G28" s="395">
        <v>0</v>
      </c>
      <c r="H28" s="382"/>
      <c r="I28" s="43"/>
      <c r="J28" s="382">
        <f t="shared" si="0"/>
        <v>0</v>
      </c>
    </row>
    <row r="29" spans="1:10">
      <c r="A29" s="326">
        <v>19</v>
      </c>
      <c r="B29" s="375"/>
      <c r="C29" s="376" t="s">
        <v>1971</v>
      </c>
      <c r="D29" s="39" t="s">
        <v>1972</v>
      </c>
      <c r="E29" s="377" t="s">
        <v>687</v>
      </c>
      <c r="F29" s="347">
        <v>3</v>
      </c>
      <c r="G29" s="395">
        <v>0</v>
      </c>
      <c r="H29" s="382"/>
      <c r="I29" s="43"/>
      <c r="J29" s="382">
        <f t="shared" si="0"/>
        <v>0</v>
      </c>
    </row>
    <row r="30" spans="1:10">
      <c r="A30" s="326">
        <v>20</v>
      </c>
      <c r="B30" s="326"/>
      <c r="C30" s="376" t="s">
        <v>1973</v>
      </c>
      <c r="D30" s="39" t="s">
        <v>1974</v>
      </c>
      <c r="E30" s="323" t="s">
        <v>687</v>
      </c>
      <c r="F30" s="347">
        <v>6</v>
      </c>
      <c r="G30" s="395">
        <v>0</v>
      </c>
      <c r="H30" s="382"/>
      <c r="I30" s="43"/>
      <c r="J30" s="382">
        <f t="shared" si="0"/>
        <v>0</v>
      </c>
    </row>
    <row r="31" spans="1:10">
      <c r="A31" s="326">
        <v>21</v>
      </c>
      <c r="B31" s="326"/>
      <c r="C31" s="376" t="s">
        <v>1975</v>
      </c>
      <c r="D31" s="39" t="s">
        <v>1976</v>
      </c>
      <c r="E31" s="323" t="s">
        <v>687</v>
      </c>
      <c r="F31" s="347">
        <v>1</v>
      </c>
      <c r="G31" s="395">
        <v>0</v>
      </c>
      <c r="H31" s="382"/>
      <c r="I31" s="43"/>
      <c r="J31" s="382">
        <f t="shared" si="0"/>
        <v>0</v>
      </c>
    </row>
    <row r="32" spans="1:10">
      <c r="A32" s="326">
        <v>22</v>
      </c>
      <c r="B32" s="375"/>
      <c r="C32" s="376" t="s">
        <v>1977</v>
      </c>
      <c r="D32" s="39" t="s">
        <v>1978</v>
      </c>
      <c r="E32" s="377" t="s">
        <v>687</v>
      </c>
      <c r="F32" s="347">
        <v>2</v>
      </c>
      <c r="G32" s="395">
        <v>0</v>
      </c>
      <c r="H32" s="382"/>
      <c r="I32" s="43"/>
      <c r="J32" s="382">
        <f t="shared" si="0"/>
        <v>0</v>
      </c>
    </row>
    <row r="33" spans="1:10">
      <c r="A33" s="326">
        <v>23</v>
      </c>
      <c r="B33" s="326"/>
      <c r="C33" s="376" t="s">
        <v>1979</v>
      </c>
      <c r="D33" s="39" t="s">
        <v>1980</v>
      </c>
      <c r="E33" s="323" t="s">
        <v>687</v>
      </c>
      <c r="F33" s="347">
        <v>9</v>
      </c>
      <c r="G33" s="395">
        <v>0</v>
      </c>
      <c r="H33" s="382"/>
      <c r="I33" s="43"/>
      <c r="J33" s="382">
        <f t="shared" si="0"/>
        <v>0</v>
      </c>
    </row>
    <row r="34" spans="1:10" ht="15" customHeight="1">
      <c r="A34" s="326">
        <v>24</v>
      </c>
      <c r="B34" s="326"/>
      <c r="C34" s="376" t="s">
        <v>1981</v>
      </c>
      <c r="D34" s="383" t="s">
        <v>1982</v>
      </c>
      <c r="E34" s="323" t="s">
        <v>687</v>
      </c>
      <c r="F34" s="347">
        <v>1</v>
      </c>
      <c r="G34" s="395">
        <v>0</v>
      </c>
      <c r="H34" s="382"/>
      <c r="I34" s="43"/>
      <c r="J34" s="382">
        <f t="shared" si="0"/>
        <v>0</v>
      </c>
    </row>
    <row r="35" spans="1:10" ht="15" customHeight="1">
      <c r="A35" s="326">
        <v>25</v>
      </c>
      <c r="B35" s="326"/>
      <c r="C35" s="376" t="s">
        <v>1983</v>
      </c>
      <c r="D35" s="383" t="s">
        <v>1984</v>
      </c>
      <c r="E35" s="323" t="s">
        <v>687</v>
      </c>
      <c r="F35" s="347">
        <v>1</v>
      </c>
      <c r="G35" s="395">
        <v>0</v>
      </c>
      <c r="H35" s="382"/>
      <c r="I35" s="43"/>
      <c r="J35" s="382">
        <f t="shared" si="0"/>
        <v>0</v>
      </c>
    </row>
    <row r="36" spans="1:10" ht="15" customHeight="1">
      <c r="A36" s="326">
        <v>26</v>
      </c>
      <c r="B36" s="375"/>
      <c r="C36" s="376" t="s">
        <v>1985</v>
      </c>
      <c r="D36" s="383" t="s">
        <v>1986</v>
      </c>
      <c r="E36" s="377" t="s">
        <v>687</v>
      </c>
      <c r="F36" s="347">
        <v>12</v>
      </c>
      <c r="G36" s="395">
        <v>0</v>
      </c>
      <c r="H36" s="382"/>
      <c r="I36" s="43"/>
      <c r="J36" s="382">
        <f t="shared" si="0"/>
        <v>0</v>
      </c>
    </row>
    <row r="37" spans="1:10" ht="15" customHeight="1">
      <c r="A37" s="326">
        <v>27</v>
      </c>
      <c r="B37" s="326"/>
      <c r="C37" s="376" t="s">
        <v>1987</v>
      </c>
      <c r="D37" s="383" t="s">
        <v>1988</v>
      </c>
      <c r="E37" s="323" t="s">
        <v>687</v>
      </c>
      <c r="F37" s="347">
        <v>5</v>
      </c>
      <c r="G37" s="395">
        <v>0</v>
      </c>
      <c r="H37" s="382"/>
      <c r="I37" s="43"/>
      <c r="J37" s="382">
        <f t="shared" si="0"/>
        <v>0</v>
      </c>
    </row>
    <row r="38" spans="1:10" ht="15" customHeight="1">
      <c r="A38" s="326">
        <v>28</v>
      </c>
      <c r="B38" s="326"/>
      <c r="C38" s="376" t="s">
        <v>1989</v>
      </c>
      <c r="D38" s="383" t="s">
        <v>1990</v>
      </c>
      <c r="E38" s="323" t="s">
        <v>687</v>
      </c>
      <c r="F38" s="347">
        <v>2</v>
      </c>
      <c r="G38" s="395">
        <v>0</v>
      </c>
      <c r="H38" s="382"/>
      <c r="I38" s="43"/>
      <c r="J38" s="382">
        <f t="shared" si="0"/>
        <v>0</v>
      </c>
    </row>
    <row r="39" spans="1:10" ht="15" customHeight="1">
      <c r="A39" s="326">
        <v>29</v>
      </c>
      <c r="B39" s="326"/>
      <c r="C39" s="376" t="s">
        <v>1991</v>
      </c>
      <c r="D39" s="383" t="s">
        <v>1992</v>
      </c>
      <c r="E39" s="323" t="s">
        <v>687</v>
      </c>
      <c r="F39" s="347">
        <v>3</v>
      </c>
      <c r="G39" s="395">
        <v>0</v>
      </c>
      <c r="H39" s="382"/>
      <c r="I39" s="43"/>
      <c r="J39" s="382">
        <f t="shared" si="0"/>
        <v>0</v>
      </c>
    </row>
    <row r="40" spans="1:10" ht="15.75" customHeight="1">
      <c r="A40" s="326">
        <v>30</v>
      </c>
      <c r="B40" s="326"/>
      <c r="C40" s="376" t="s">
        <v>1993</v>
      </c>
      <c r="D40" s="383" t="s">
        <v>1994</v>
      </c>
      <c r="E40" s="323" t="s">
        <v>687</v>
      </c>
      <c r="F40" s="347">
        <v>1</v>
      </c>
      <c r="G40" s="395">
        <v>0</v>
      </c>
      <c r="H40" s="382"/>
      <c r="I40" s="43"/>
      <c r="J40" s="382">
        <f t="shared" si="0"/>
        <v>0</v>
      </c>
    </row>
    <row r="41" spans="1:10" ht="15.75" customHeight="1">
      <c r="A41" s="326">
        <v>31</v>
      </c>
      <c r="B41" s="326"/>
      <c r="C41" s="376" t="s">
        <v>1995</v>
      </c>
      <c r="D41" s="383" t="s">
        <v>1996</v>
      </c>
      <c r="E41" s="323" t="s">
        <v>687</v>
      </c>
      <c r="F41" s="347">
        <v>1</v>
      </c>
      <c r="G41" s="395">
        <v>0</v>
      </c>
      <c r="H41" s="382"/>
      <c r="I41" s="43"/>
      <c r="J41" s="382">
        <f t="shared" si="0"/>
        <v>0</v>
      </c>
    </row>
    <row r="42" spans="1:10" ht="17.25" customHeight="1">
      <c r="A42" s="370"/>
      <c r="B42" s="371">
        <v>3</v>
      </c>
      <c r="C42" s="371"/>
      <c r="D42" s="372" t="s">
        <v>1997</v>
      </c>
      <c r="E42" s="370" t="s">
        <v>83</v>
      </c>
      <c r="F42" s="370" t="s">
        <v>83</v>
      </c>
      <c r="G42" s="370" t="s">
        <v>83</v>
      </c>
      <c r="H42" s="373">
        <f>SUM(H43:H47)</f>
        <v>0</v>
      </c>
      <c r="I42" s="373">
        <f>SUM(I43:I47)</f>
        <v>0</v>
      </c>
      <c r="J42" s="373">
        <f>SUM(J43:J47)</f>
        <v>0</v>
      </c>
    </row>
    <row r="43" spans="1:10" ht="15.75" customHeight="1">
      <c r="A43" s="323">
        <v>32</v>
      </c>
      <c r="B43" s="377"/>
      <c r="C43" s="384" t="s">
        <v>1998</v>
      </c>
      <c r="D43" s="383" t="s">
        <v>1999</v>
      </c>
      <c r="E43" s="377" t="s">
        <v>687</v>
      </c>
      <c r="F43" s="347">
        <v>17</v>
      </c>
      <c r="G43" s="395">
        <v>0</v>
      </c>
      <c r="H43" s="382"/>
      <c r="I43" s="43"/>
      <c r="J43" s="382">
        <f>PRODUCT(F43:G43)</f>
        <v>0</v>
      </c>
    </row>
    <row r="44" spans="1:10" ht="14.25" customHeight="1">
      <c r="A44" s="323">
        <v>33</v>
      </c>
      <c r="B44" s="323"/>
      <c r="C44" s="384" t="s">
        <v>2000</v>
      </c>
      <c r="D44" s="383" t="s">
        <v>2001</v>
      </c>
      <c r="E44" s="323" t="s">
        <v>687</v>
      </c>
      <c r="F44" s="347">
        <v>8</v>
      </c>
      <c r="G44" s="395">
        <v>0</v>
      </c>
      <c r="H44" s="382"/>
      <c r="I44" s="43"/>
      <c r="J44" s="382">
        <f>PRODUCT(F44:G44)</f>
        <v>0</v>
      </c>
    </row>
    <row r="45" spans="1:10">
      <c r="A45" s="323">
        <v>34</v>
      </c>
      <c r="B45" s="323"/>
      <c r="C45" s="385" t="s">
        <v>2002</v>
      </c>
      <c r="D45" s="386" t="s">
        <v>2003</v>
      </c>
      <c r="E45" s="323" t="s">
        <v>687</v>
      </c>
      <c r="F45" s="347">
        <v>5</v>
      </c>
      <c r="G45" s="395">
        <v>0</v>
      </c>
      <c r="H45" s="382"/>
      <c r="I45" s="43"/>
      <c r="J45" s="382">
        <f>PRODUCT(F45:G45)</f>
        <v>0</v>
      </c>
    </row>
    <row r="46" spans="1:10">
      <c r="A46" s="323">
        <v>35</v>
      </c>
      <c r="B46" s="377"/>
      <c r="C46" s="385" t="s">
        <v>2004</v>
      </c>
      <c r="D46" s="386" t="s">
        <v>2005</v>
      </c>
      <c r="E46" s="377" t="s">
        <v>687</v>
      </c>
      <c r="F46" s="347">
        <v>2</v>
      </c>
      <c r="G46" s="395">
        <v>0</v>
      </c>
      <c r="H46" s="382"/>
      <c r="I46" s="43"/>
      <c r="J46" s="382">
        <f>PRODUCT(F46:G46)</f>
        <v>0</v>
      </c>
    </row>
    <row r="47" spans="1:10">
      <c r="A47" s="323">
        <v>36</v>
      </c>
      <c r="B47" s="323"/>
      <c r="C47" s="385" t="s">
        <v>2006</v>
      </c>
      <c r="D47" s="386" t="s">
        <v>2007</v>
      </c>
      <c r="E47" s="323" t="s">
        <v>687</v>
      </c>
      <c r="F47" s="347">
        <v>1</v>
      </c>
      <c r="G47" s="395">
        <v>0</v>
      </c>
      <c r="H47" s="382"/>
      <c r="I47" s="43"/>
      <c r="J47" s="382">
        <f>PRODUCT(F47:G47)</f>
        <v>0</v>
      </c>
    </row>
    <row r="48" spans="1:10">
      <c r="A48" s="370"/>
      <c r="B48" s="371">
        <v>4</v>
      </c>
      <c r="C48" s="387"/>
      <c r="D48" s="388" t="s">
        <v>1934</v>
      </c>
      <c r="E48" s="389" t="s">
        <v>83</v>
      </c>
      <c r="F48" s="389" t="s">
        <v>83</v>
      </c>
      <c r="G48" s="389" t="s">
        <v>83</v>
      </c>
      <c r="H48" s="390">
        <f>SUM(H49:H59)</f>
        <v>0</v>
      </c>
      <c r="I48" s="390">
        <f>SUM(I49:I59)</f>
        <v>0</v>
      </c>
      <c r="J48" s="390">
        <f>SUM(J49:J59)</f>
        <v>0</v>
      </c>
    </row>
    <row r="49" spans="1:10">
      <c r="A49" s="326">
        <v>37</v>
      </c>
      <c r="B49" s="375"/>
      <c r="C49" s="376" t="s">
        <v>2008</v>
      </c>
      <c r="D49" s="39" t="s">
        <v>2009</v>
      </c>
      <c r="E49" s="391" t="s">
        <v>687</v>
      </c>
      <c r="F49" s="347">
        <v>1</v>
      </c>
      <c r="G49" s="395">
        <v>0</v>
      </c>
      <c r="H49" s="382"/>
      <c r="I49" s="43"/>
      <c r="J49" s="382">
        <f t="shared" ref="J49:J59" si="1">PRODUCT(F49:G49)</f>
        <v>0</v>
      </c>
    </row>
    <row r="50" spans="1:10">
      <c r="A50" s="326">
        <v>38</v>
      </c>
      <c r="B50" s="326"/>
      <c r="C50" s="376" t="s">
        <v>2010</v>
      </c>
      <c r="D50" s="39" t="s">
        <v>2011</v>
      </c>
      <c r="E50" s="323" t="s">
        <v>687</v>
      </c>
      <c r="F50" s="347">
        <v>1</v>
      </c>
      <c r="G50" s="395">
        <v>0</v>
      </c>
      <c r="H50" s="382"/>
      <c r="I50" s="43"/>
      <c r="J50" s="382">
        <f t="shared" si="1"/>
        <v>0</v>
      </c>
    </row>
    <row r="51" spans="1:10">
      <c r="A51" s="326">
        <v>39</v>
      </c>
      <c r="B51" s="326"/>
      <c r="C51" s="392" t="s">
        <v>2012</v>
      </c>
      <c r="D51" s="386" t="s">
        <v>2013</v>
      </c>
      <c r="E51" s="323" t="s">
        <v>687</v>
      </c>
      <c r="F51" s="347">
        <v>1</v>
      </c>
      <c r="G51" s="395">
        <v>0</v>
      </c>
      <c r="H51" s="382"/>
      <c r="I51" s="43"/>
      <c r="J51" s="382">
        <f t="shared" si="1"/>
        <v>0</v>
      </c>
    </row>
    <row r="52" spans="1:10">
      <c r="A52" s="326">
        <v>40</v>
      </c>
      <c r="B52" s="375"/>
      <c r="C52" s="392" t="s">
        <v>2014</v>
      </c>
      <c r="D52" s="386" t="s">
        <v>2015</v>
      </c>
      <c r="E52" s="391" t="s">
        <v>687</v>
      </c>
      <c r="F52" s="347">
        <v>1</v>
      </c>
      <c r="G52" s="395">
        <v>0</v>
      </c>
      <c r="H52" s="382"/>
      <c r="I52" s="43"/>
      <c r="J52" s="382">
        <f t="shared" si="1"/>
        <v>0</v>
      </c>
    </row>
    <row r="53" spans="1:10">
      <c r="A53" s="326">
        <v>41</v>
      </c>
      <c r="B53" s="326"/>
      <c r="C53" s="392" t="s">
        <v>2016</v>
      </c>
      <c r="D53" s="386" t="s">
        <v>2017</v>
      </c>
      <c r="E53" s="323" t="s">
        <v>687</v>
      </c>
      <c r="F53" s="347">
        <v>1</v>
      </c>
      <c r="G53" s="395">
        <v>0</v>
      </c>
      <c r="H53" s="382"/>
      <c r="I53" s="43"/>
      <c r="J53" s="382">
        <f t="shared" si="1"/>
        <v>0</v>
      </c>
    </row>
    <row r="54" spans="1:10">
      <c r="A54" s="326">
        <v>42</v>
      </c>
      <c r="B54" s="326"/>
      <c r="C54" s="392" t="s">
        <v>2018</v>
      </c>
      <c r="D54" s="386" t="s">
        <v>2019</v>
      </c>
      <c r="E54" s="323" t="s">
        <v>687</v>
      </c>
      <c r="F54" s="347">
        <v>1</v>
      </c>
      <c r="G54" s="395">
        <v>0</v>
      </c>
      <c r="H54" s="382"/>
      <c r="I54" s="43"/>
      <c r="J54" s="382">
        <f t="shared" si="1"/>
        <v>0</v>
      </c>
    </row>
    <row r="55" spans="1:10">
      <c r="A55" s="326">
        <v>43</v>
      </c>
      <c r="B55" s="375"/>
      <c r="C55" s="392" t="s">
        <v>2020</v>
      </c>
      <c r="D55" s="386" t="s">
        <v>2021</v>
      </c>
      <c r="E55" s="391" t="s">
        <v>687</v>
      </c>
      <c r="F55" s="347">
        <v>2</v>
      </c>
      <c r="G55" s="395">
        <v>0</v>
      </c>
      <c r="H55" s="382"/>
      <c r="I55" s="43"/>
      <c r="J55" s="382">
        <f t="shared" si="1"/>
        <v>0</v>
      </c>
    </row>
    <row r="56" spans="1:10">
      <c r="A56" s="326">
        <v>44</v>
      </c>
      <c r="B56" s="326"/>
      <c r="C56" s="392" t="s">
        <v>2022</v>
      </c>
      <c r="D56" s="386" t="s">
        <v>2023</v>
      </c>
      <c r="E56" s="323" t="s">
        <v>687</v>
      </c>
      <c r="F56" s="347">
        <v>1</v>
      </c>
      <c r="G56" s="395">
        <v>0</v>
      </c>
      <c r="H56" s="382"/>
      <c r="I56" s="43"/>
      <c r="J56" s="382">
        <f t="shared" si="1"/>
        <v>0</v>
      </c>
    </row>
    <row r="57" spans="1:10">
      <c r="A57" s="326">
        <v>45</v>
      </c>
      <c r="B57" s="326"/>
      <c r="C57" s="392" t="s">
        <v>2024</v>
      </c>
      <c r="D57" s="386" t="s">
        <v>2025</v>
      </c>
      <c r="E57" s="323" t="s">
        <v>687</v>
      </c>
      <c r="F57" s="347">
        <v>1</v>
      </c>
      <c r="G57" s="395">
        <v>0</v>
      </c>
      <c r="H57" s="382"/>
      <c r="I57" s="43"/>
      <c r="J57" s="382">
        <f t="shared" si="1"/>
        <v>0</v>
      </c>
    </row>
    <row r="58" spans="1:10">
      <c r="A58" s="326">
        <v>46</v>
      </c>
      <c r="B58" s="375"/>
      <c r="C58" s="392" t="s">
        <v>2026</v>
      </c>
      <c r="D58" s="386" t="s">
        <v>2027</v>
      </c>
      <c r="E58" s="391" t="s">
        <v>687</v>
      </c>
      <c r="F58" s="347">
        <v>1</v>
      </c>
      <c r="G58" s="395">
        <v>0</v>
      </c>
      <c r="H58" s="382"/>
      <c r="I58" s="43"/>
      <c r="J58" s="382">
        <f t="shared" si="1"/>
        <v>0</v>
      </c>
    </row>
    <row r="59" spans="1:10">
      <c r="A59" s="326">
        <v>47</v>
      </c>
      <c r="B59" s="326"/>
      <c r="C59" s="392" t="s">
        <v>2028</v>
      </c>
      <c r="D59" s="386" t="s">
        <v>2029</v>
      </c>
      <c r="E59" s="323" t="s">
        <v>687</v>
      </c>
      <c r="F59" s="347">
        <v>2</v>
      </c>
      <c r="G59" s="395">
        <v>0</v>
      </c>
      <c r="H59" s="382"/>
      <c r="I59" s="43"/>
      <c r="J59" s="382">
        <f t="shared" si="1"/>
        <v>0</v>
      </c>
    </row>
    <row r="60" spans="1:10">
      <c r="A60" s="370"/>
      <c r="B60" s="371">
        <v>5</v>
      </c>
      <c r="C60" s="387"/>
      <c r="D60" s="388" t="s">
        <v>2030</v>
      </c>
      <c r="E60" s="389" t="s">
        <v>83</v>
      </c>
      <c r="F60" s="389" t="s">
        <v>83</v>
      </c>
      <c r="G60" s="389" t="s">
        <v>83</v>
      </c>
      <c r="H60" s="390">
        <f>SUM(H61:H69)</f>
        <v>0</v>
      </c>
      <c r="I60" s="390">
        <f>SUM(I61:I69)</f>
        <v>0</v>
      </c>
      <c r="J60" s="390">
        <f>SUM(J61:J69)</f>
        <v>0</v>
      </c>
    </row>
    <row r="61" spans="1:10">
      <c r="A61" s="326">
        <v>48</v>
      </c>
      <c r="B61" s="375"/>
      <c r="C61" s="376" t="s">
        <v>2031</v>
      </c>
      <c r="D61" s="39" t="s">
        <v>2032</v>
      </c>
      <c r="E61" s="391" t="s">
        <v>687</v>
      </c>
      <c r="F61" s="347">
        <v>2</v>
      </c>
      <c r="G61" s="395">
        <v>0</v>
      </c>
      <c r="H61" s="382"/>
      <c r="I61" s="43"/>
      <c r="J61" s="382">
        <f t="shared" ref="J61:J69" si="2">PRODUCT(F61:G61)</f>
        <v>0</v>
      </c>
    </row>
    <row r="62" spans="1:10">
      <c r="A62" s="326">
        <v>49</v>
      </c>
      <c r="B62" s="326"/>
      <c r="C62" s="376" t="s">
        <v>2033</v>
      </c>
      <c r="D62" s="39" t="s">
        <v>2034</v>
      </c>
      <c r="E62" s="323" t="s">
        <v>687</v>
      </c>
      <c r="F62" s="347">
        <v>1</v>
      </c>
      <c r="G62" s="395">
        <v>0</v>
      </c>
      <c r="H62" s="382"/>
      <c r="I62" s="43"/>
      <c r="J62" s="382">
        <f t="shared" si="2"/>
        <v>0</v>
      </c>
    </row>
    <row r="63" spans="1:10">
      <c r="A63" s="326">
        <v>50</v>
      </c>
      <c r="B63" s="326"/>
      <c r="C63" s="376" t="s">
        <v>2035</v>
      </c>
      <c r="D63" s="39" t="s">
        <v>2036</v>
      </c>
      <c r="E63" s="323" t="s">
        <v>687</v>
      </c>
      <c r="F63" s="347">
        <v>1</v>
      </c>
      <c r="G63" s="395">
        <v>0</v>
      </c>
      <c r="H63" s="382"/>
      <c r="I63" s="43"/>
      <c r="J63" s="382">
        <f t="shared" si="2"/>
        <v>0</v>
      </c>
    </row>
    <row r="64" spans="1:10">
      <c r="A64" s="326">
        <v>51</v>
      </c>
      <c r="B64" s="375"/>
      <c r="C64" s="376" t="s">
        <v>2037</v>
      </c>
      <c r="D64" s="39" t="s">
        <v>2038</v>
      </c>
      <c r="E64" s="391" t="s">
        <v>687</v>
      </c>
      <c r="F64" s="347">
        <v>1</v>
      </c>
      <c r="G64" s="395">
        <v>0</v>
      </c>
      <c r="H64" s="382"/>
      <c r="I64" s="43"/>
      <c r="J64" s="382">
        <f t="shared" si="2"/>
        <v>0</v>
      </c>
    </row>
    <row r="65" spans="1:10">
      <c r="A65" s="326">
        <v>52</v>
      </c>
      <c r="B65" s="326"/>
      <c r="C65" s="376" t="s">
        <v>2039</v>
      </c>
      <c r="D65" s="39" t="s">
        <v>2040</v>
      </c>
      <c r="E65" s="323" t="s">
        <v>687</v>
      </c>
      <c r="F65" s="347">
        <v>1</v>
      </c>
      <c r="G65" s="395">
        <v>0</v>
      </c>
      <c r="H65" s="382"/>
      <c r="I65" s="43"/>
      <c r="J65" s="382">
        <f t="shared" si="2"/>
        <v>0</v>
      </c>
    </row>
    <row r="66" spans="1:10">
      <c r="A66" s="326">
        <v>53</v>
      </c>
      <c r="B66" s="326"/>
      <c r="C66" s="376" t="s">
        <v>2041</v>
      </c>
      <c r="D66" s="39" t="s">
        <v>2042</v>
      </c>
      <c r="E66" s="323" t="s">
        <v>687</v>
      </c>
      <c r="F66" s="347">
        <v>1</v>
      </c>
      <c r="G66" s="395">
        <v>0</v>
      </c>
      <c r="H66" s="382"/>
      <c r="I66" s="43"/>
      <c r="J66" s="382">
        <f t="shared" si="2"/>
        <v>0</v>
      </c>
    </row>
    <row r="67" spans="1:10">
      <c r="A67" s="326">
        <v>54</v>
      </c>
      <c r="B67" s="375"/>
      <c r="C67" s="376" t="s">
        <v>2043</v>
      </c>
      <c r="D67" s="39" t="s">
        <v>2044</v>
      </c>
      <c r="E67" s="391" t="s">
        <v>687</v>
      </c>
      <c r="F67" s="347">
        <v>2</v>
      </c>
      <c r="G67" s="395">
        <v>0</v>
      </c>
      <c r="H67" s="382"/>
      <c r="I67" s="43"/>
      <c r="J67" s="382">
        <f t="shared" si="2"/>
        <v>0</v>
      </c>
    </row>
    <row r="68" spans="1:10">
      <c r="A68" s="326">
        <v>55</v>
      </c>
      <c r="B68" s="326"/>
      <c r="C68" s="376" t="s">
        <v>2045</v>
      </c>
      <c r="D68" s="39" t="s">
        <v>2046</v>
      </c>
      <c r="E68" s="323" t="s">
        <v>687</v>
      </c>
      <c r="F68" s="347">
        <v>1</v>
      </c>
      <c r="G68" s="395">
        <v>0</v>
      </c>
      <c r="H68" s="382"/>
      <c r="I68" s="43"/>
      <c r="J68" s="382">
        <f t="shared" si="2"/>
        <v>0</v>
      </c>
    </row>
    <row r="69" spans="1:10">
      <c r="A69" s="326">
        <v>56</v>
      </c>
      <c r="B69" s="326"/>
      <c r="C69" s="376" t="s">
        <v>2047</v>
      </c>
      <c r="D69" s="39" t="s">
        <v>2048</v>
      </c>
      <c r="E69" s="323" t="s">
        <v>687</v>
      </c>
      <c r="F69" s="347">
        <v>1</v>
      </c>
      <c r="G69" s="395">
        <v>0</v>
      </c>
      <c r="H69" s="382"/>
      <c r="I69" s="43"/>
      <c r="J69" s="382">
        <f t="shared" si="2"/>
        <v>0</v>
      </c>
    </row>
    <row r="70" spans="1:10">
      <c r="A70" s="370"/>
      <c r="B70" s="371">
        <v>6</v>
      </c>
      <c r="C70" s="371"/>
      <c r="D70" s="372" t="s">
        <v>2049</v>
      </c>
      <c r="E70" s="389" t="s">
        <v>83</v>
      </c>
      <c r="F70" s="389" t="s">
        <v>83</v>
      </c>
      <c r="G70" s="389" t="s">
        <v>83</v>
      </c>
      <c r="H70" s="390">
        <f>SUM(H71:H94)</f>
        <v>0</v>
      </c>
      <c r="I70" s="393">
        <f>SUM(I71:I94)</f>
        <v>0</v>
      </c>
      <c r="J70" s="390">
        <f>SUM(J71:J83)</f>
        <v>0</v>
      </c>
    </row>
    <row r="71" spans="1:10">
      <c r="A71" s="326">
        <v>57</v>
      </c>
      <c r="B71" s="375"/>
      <c r="C71" s="376" t="s">
        <v>2050</v>
      </c>
      <c r="D71" s="39" t="s">
        <v>2051</v>
      </c>
      <c r="E71" s="391" t="s">
        <v>687</v>
      </c>
      <c r="F71" s="347">
        <v>6</v>
      </c>
      <c r="G71" s="395">
        <v>0</v>
      </c>
      <c r="H71" s="382"/>
      <c r="I71" s="43"/>
      <c r="J71" s="382">
        <f t="shared" ref="J71:J83" si="3">PRODUCT(F71:G71)</f>
        <v>0</v>
      </c>
    </row>
    <row r="72" spans="1:10">
      <c r="A72" s="326">
        <v>58</v>
      </c>
      <c r="B72" s="326"/>
      <c r="C72" s="376" t="s">
        <v>2052</v>
      </c>
      <c r="D72" s="39" t="s">
        <v>2053</v>
      </c>
      <c r="E72" s="323" t="s">
        <v>687</v>
      </c>
      <c r="F72" s="347">
        <v>27</v>
      </c>
      <c r="G72" s="395">
        <v>0</v>
      </c>
      <c r="H72" s="382"/>
      <c r="I72" s="43"/>
      <c r="J72" s="382">
        <f t="shared" si="3"/>
        <v>0</v>
      </c>
    </row>
    <row r="73" spans="1:10">
      <c r="A73" s="326">
        <v>59</v>
      </c>
      <c r="B73" s="326"/>
      <c r="C73" s="376" t="s">
        <v>2054</v>
      </c>
      <c r="D73" s="39" t="s">
        <v>2055</v>
      </c>
      <c r="E73" s="323" t="s">
        <v>687</v>
      </c>
      <c r="F73" s="347">
        <v>18</v>
      </c>
      <c r="G73" s="395">
        <v>0</v>
      </c>
      <c r="H73" s="382"/>
      <c r="I73" s="43"/>
      <c r="J73" s="382">
        <f t="shared" si="3"/>
        <v>0</v>
      </c>
    </row>
    <row r="74" spans="1:10">
      <c r="A74" s="326">
        <v>60</v>
      </c>
      <c r="B74" s="375"/>
      <c r="C74" s="376" t="s">
        <v>2056</v>
      </c>
      <c r="D74" s="39" t="s">
        <v>2057</v>
      </c>
      <c r="E74" s="391" t="s">
        <v>687</v>
      </c>
      <c r="F74" s="347">
        <v>11</v>
      </c>
      <c r="G74" s="395">
        <v>0</v>
      </c>
      <c r="H74" s="382"/>
      <c r="I74" s="43"/>
      <c r="J74" s="382">
        <f t="shared" si="3"/>
        <v>0</v>
      </c>
    </row>
    <row r="75" spans="1:10">
      <c r="A75" s="326">
        <v>61</v>
      </c>
      <c r="B75" s="326"/>
      <c r="C75" s="376" t="s">
        <v>2058</v>
      </c>
      <c r="D75" s="39" t="s">
        <v>2059</v>
      </c>
      <c r="E75" s="323" t="s">
        <v>687</v>
      </c>
      <c r="F75" s="347">
        <v>4</v>
      </c>
      <c r="G75" s="395">
        <v>0</v>
      </c>
      <c r="H75" s="382"/>
      <c r="I75" s="43"/>
      <c r="J75" s="382">
        <f t="shared" si="3"/>
        <v>0</v>
      </c>
    </row>
    <row r="76" spans="1:10">
      <c r="A76" s="326">
        <v>62</v>
      </c>
      <c r="B76" s="326"/>
      <c r="C76" s="376" t="s">
        <v>2060</v>
      </c>
      <c r="D76" s="39" t="s">
        <v>2061</v>
      </c>
      <c r="E76" s="323" t="s">
        <v>687</v>
      </c>
      <c r="F76" s="347">
        <v>1</v>
      </c>
      <c r="G76" s="395">
        <v>0</v>
      </c>
      <c r="H76" s="382"/>
      <c r="I76" s="43"/>
      <c r="J76" s="382">
        <f t="shared" si="3"/>
        <v>0</v>
      </c>
    </row>
    <row r="77" spans="1:10">
      <c r="A77" s="326">
        <v>63</v>
      </c>
      <c r="B77" s="375"/>
      <c r="C77" s="376" t="s">
        <v>2062</v>
      </c>
      <c r="D77" s="39" t="s">
        <v>2063</v>
      </c>
      <c r="E77" s="391" t="s">
        <v>687</v>
      </c>
      <c r="F77" s="347">
        <v>24</v>
      </c>
      <c r="G77" s="395">
        <v>0</v>
      </c>
      <c r="H77" s="382"/>
      <c r="I77" s="43"/>
      <c r="J77" s="382">
        <f t="shared" si="3"/>
        <v>0</v>
      </c>
    </row>
    <row r="78" spans="1:10">
      <c r="A78" s="326">
        <v>64</v>
      </c>
      <c r="B78" s="326"/>
      <c r="C78" s="376" t="s">
        <v>2064</v>
      </c>
      <c r="D78" s="39" t="s">
        <v>2065</v>
      </c>
      <c r="E78" s="323" t="s">
        <v>687</v>
      </c>
      <c r="F78" s="347">
        <v>10</v>
      </c>
      <c r="G78" s="395">
        <v>0</v>
      </c>
      <c r="H78" s="382"/>
      <c r="I78" s="43"/>
      <c r="J78" s="382">
        <f t="shared" si="3"/>
        <v>0</v>
      </c>
    </row>
    <row r="79" spans="1:10">
      <c r="A79" s="326">
        <v>65</v>
      </c>
      <c r="B79" s="326"/>
      <c r="C79" s="376" t="s">
        <v>2066</v>
      </c>
      <c r="D79" s="39" t="s">
        <v>2067</v>
      </c>
      <c r="E79" s="323" t="s">
        <v>687</v>
      </c>
      <c r="F79" s="347">
        <v>5</v>
      </c>
      <c r="G79" s="395">
        <v>0</v>
      </c>
      <c r="H79" s="382"/>
      <c r="I79" s="43"/>
      <c r="J79" s="382">
        <f t="shared" si="3"/>
        <v>0</v>
      </c>
    </row>
    <row r="80" spans="1:10">
      <c r="A80" s="326">
        <v>66</v>
      </c>
      <c r="B80" s="375"/>
      <c r="C80" s="376" t="s">
        <v>2068</v>
      </c>
      <c r="D80" s="39" t="s">
        <v>2069</v>
      </c>
      <c r="E80" s="391" t="s">
        <v>687</v>
      </c>
      <c r="F80" s="347">
        <v>4</v>
      </c>
      <c r="G80" s="395">
        <v>0</v>
      </c>
      <c r="H80" s="382"/>
      <c r="I80" s="43"/>
      <c r="J80" s="382">
        <f t="shared" si="3"/>
        <v>0</v>
      </c>
    </row>
    <row r="81" spans="1:10">
      <c r="A81" s="326">
        <v>67</v>
      </c>
      <c r="B81" s="326"/>
      <c r="C81" s="376" t="s">
        <v>2070</v>
      </c>
      <c r="D81" s="39" t="s">
        <v>2071</v>
      </c>
      <c r="E81" s="323" t="s">
        <v>687</v>
      </c>
      <c r="F81" s="347">
        <v>9</v>
      </c>
      <c r="G81" s="395">
        <v>0</v>
      </c>
      <c r="H81" s="382"/>
      <c r="I81" s="43"/>
      <c r="J81" s="382">
        <f t="shared" si="3"/>
        <v>0</v>
      </c>
    </row>
    <row r="82" spans="1:10">
      <c r="A82" s="326">
        <v>68</v>
      </c>
      <c r="B82" s="326"/>
      <c r="C82" s="376" t="s">
        <v>2072</v>
      </c>
      <c r="D82" s="39" t="s">
        <v>2073</v>
      </c>
      <c r="E82" s="323" t="s">
        <v>687</v>
      </c>
      <c r="F82" s="347">
        <v>6</v>
      </c>
      <c r="G82" s="395">
        <v>0</v>
      </c>
      <c r="H82" s="382"/>
      <c r="I82" s="43"/>
      <c r="J82" s="382">
        <f t="shared" si="3"/>
        <v>0</v>
      </c>
    </row>
    <row r="83" spans="1:10">
      <c r="A83" s="326">
        <v>69</v>
      </c>
      <c r="B83" s="375"/>
      <c r="C83" s="392" t="s">
        <v>2074</v>
      </c>
      <c r="D83" s="386" t="s">
        <v>2075</v>
      </c>
      <c r="E83" s="391" t="s">
        <v>687</v>
      </c>
      <c r="F83" s="347">
        <v>8</v>
      </c>
      <c r="G83" s="395">
        <v>0</v>
      </c>
      <c r="H83" s="382"/>
      <c r="I83" s="43"/>
      <c r="J83" s="382">
        <f t="shared" si="3"/>
        <v>0</v>
      </c>
    </row>
    <row r="84" spans="1:10">
      <c r="A84" s="370"/>
      <c r="B84" s="371">
        <v>7</v>
      </c>
      <c r="C84" s="387"/>
      <c r="D84" s="388" t="s">
        <v>2076</v>
      </c>
      <c r="E84" s="389" t="s">
        <v>83</v>
      </c>
      <c r="F84" s="389" t="s">
        <v>83</v>
      </c>
      <c r="G84" s="389" t="s">
        <v>83</v>
      </c>
      <c r="H84" s="390">
        <f>SUM(H85:H90)</f>
        <v>0</v>
      </c>
      <c r="I84" s="393">
        <f>SUM(I85:I90)</f>
        <v>0</v>
      </c>
      <c r="J84" s="393">
        <f>SUM(J85:J90)</f>
        <v>0</v>
      </c>
    </row>
    <row r="85" spans="1:10">
      <c r="A85" s="326">
        <v>70</v>
      </c>
      <c r="B85" s="375"/>
      <c r="C85" s="376" t="s">
        <v>2077</v>
      </c>
      <c r="D85" s="39" t="s">
        <v>2078</v>
      </c>
      <c r="E85" s="391" t="s">
        <v>687</v>
      </c>
      <c r="F85" s="394">
        <v>1</v>
      </c>
      <c r="G85" s="395">
        <v>0</v>
      </c>
      <c r="H85" s="380"/>
      <c r="I85" s="39"/>
      <c r="J85" s="382">
        <f t="shared" ref="J85:J90" si="4">PRODUCT(F85:G85)</f>
        <v>0</v>
      </c>
    </row>
    <row r="86" spans="1:10">
      <c r="A86" s="326">
        <v>71</v>
      </c>
      <c r="B86" s="375"/>
      <c r="C86" s="376" t="s">
        <v>2079</v>
      </c>
      <c r="D86" s="39" t="s">
        <v>2080</v>
      </c>
      <c r="E86" s="391" t="s">
        <v>687</v>
      </c>
      <c r="F86" s="394">
        <v>2</v>
      </c>
      <c r="G86" s="395">
        <v>0</v>
      </c>
      <c r="H86" s="380"/>
      <c r="I86" s="39"/>
      <c r="J86" s="382">
        <f t="shared" si="4"/>
        <v>0</v>
      </c>
    </row>
    <row r="87" spans="1:10">
      <c r="A87" s="326">
        <v>72</v>
      </c>
      <c r="B87" s="375"/>
      <c r="C87" s="376" t="s">
        <v>2081</v>
      </c>
      <c r="D87" s="39" t="s">
        <v>2082</v>
      </c>
      <c r="E87" s="391" t="s">
        <v>687</v>
      </c>
      <c r="F87" s="394">
        <v>3</v>
      </c>
      <c r="G87" s="395">
        <v>0</v>
      </c>
      <c r="H87" s="380"/>
      <c r="I87" s="39"/>
      <c r="J87" s="382">
        <f t="shared" si="4"/>
        <v>0</v>
      </c>
    </row>
    <row r="88" spans="1:10">
      <c r="A88" s="326">
        <v>73</v>
      </c>
      <c r="B88" s="375"/>
      <c r="C88" s="376" t="s">
        <v>2083</v>
      </c>
      <c r="D88" s="39" t="s">
        <v>2084</v>
      </c>
      <c r="E88" s="391" t="s">
        <v>687</v>
      </c>
      <c r="F88" s="394">
        <v>1</v>
      </c>
      <c r="G88" s="395">
        <v>0</v>
      </c>
      <c r="H88" s="380"/>
      <c r="I88" s="39"/>
      <c r="J88" s="382">
        <f t="shared" si="4"/>
        <v>0</v>
      </c>
    </row>
    <row r="89" spans="1:10">
      <c r="A89" s="326">
        <v>74</v>
      </c>
      <c r="B89" s="326"/>
      <c r="C89" s="376" t="s">
        <v>2085</v>
      </c>
      <c r="D89" s="39" t="s">
        <v>2086</v>
      </c>
      <c r="E89" s="323" t="s">
        <v>687</v>
      </c>
      <c r="F89" s="381">
        <v>1</v>
      </c>
      <c r="G89" s="395">
        <v>0</v>
      </c>
      <c r="H89" s="380"/>
      <c r="I89" s="39"/>
      <c r="J89" s="382">
        <f t="shared" si="4"/>
        <v>0</v>
      </c>
    </row>
    <row r="90" spans="1:10">
      <c r="A90" s="326">
        <v>75</v>
      </c>
      <c r="B90" s="326"/>
      <c r="C90" s="376" t="s">
        <v>2087</v>
      </c>
      <c r="D90" s="39" t="s">
        <v>2088</v>
      </c>
      <c r="E90" s="323" t="s">
        <v>687</v>
      </c>
      <c r="F90" s="381">
        <v>3</v>
      </c>
      <c r="G90" s="395">
        <v>0</v>
      </c>
      <c r="H90" s="380"/>
      <c r="I90" s="39"/>
      <c r="J90" s="382">
        <f t="shared" si="4"/>
        <v>0</v>
      </c>
    </row>
    <row r="91" spans="1:10">
      <c r="A91" s="370"/>
      <c r="B91" s="371">
        <v>8</v>
      </c>
      <c r="C91" s="371"/>
      <c r="D91" s="372" t="s">
        <v>2089</v>
      </c>
      <c r="E91" s="389" t="s">
        <v>83</v>
      </c>
      <c r="F91" s="389" t="s">
        <v>83</v>
      </c>
      <c r="G91" s="389" t="s">
        <v>83</v>
      </c>
      <c r="H91" s="390">
        <f>SUM(H92:H94)</f>
        <v>0</v>
      </c>
      <c r="I91" s="393">
        <f>SUM(I92:I94)</f>
        <v>0</v>
      </c>
      <c r="J91" s="390">
        <f>SUM(J92:J94)</f>
        <v>0</v>
      </c>
    </row>
    <row r="92" spans="1:10">
      <c r="A92" s="326">
        <v>76</v>
      </c>
      <c r="B92" s="375"/>
      <c r="C92" s="376" t="s">
        <v>2090</v>
      </c>
      <c r="D92" s="39" t="s">
        <v>2091</v>
      </c>
      <c r="E92" s="391" t="s">
        <v>687</v>
      </c>
      <c r="F92" s="347">
        <v>27</v>
      </c>
      <c r="G92" s="395">
        <v>0</v>
      </c>
      <c r="H92" s="395"/>
      <c r="I92" s="396"/>
      <c r="J92" s="382">
        <f>PRODUCT(F92:G92)</f>
        <v>0</v>
      </c>
    </row>
    <row r="93" spans="1:10">
      <c r="A93" s="326">
        <v>77</v>
      </c>
      <c r="B93" s="326"/>
      <c r="C93" s="376" t="s">
        <v>2092</v>
      </c>
      <c r="D93" s="39" t="s">
        <v>2093</v>
      </c>
      <c r="E93" s="323" t="s">
        <v>687</v>
      </c>
      <c r="F93" s="347">
        <v>5</v>
      </c>
      <c r="G93" s="395">
        <v>0</v>
      </c>
      <c r="H93" s="395"/>
      <c r="I93" s="396"/>
      <c r="J93" s="382">
        <f>PRODUCT(F93:G93)</f>
        <v>0</v>
      </c>
    </row>
    <row r="94" spans="1:10">
      <c r="A94" s="326">
        <v>78</v>
      </c>
      <c r="B94" s="326"/>
      <c r="C94" s="376" t="s">
        <v>2094</v>
      </c>
      <c r="D94" s="39" t="s">
        <v>2095</v>
      </c>
      <c r="E94" s="323" t="s">
        <v>687</v>
      </c>
      <c r="F94" s="347">
        <v>2</v>
      </c>
      <c r="G94" s="395">
        <v>0</v>
      </c>
      <c r="H94" s="395"/>
      <c r="I94" s="396"/>
      <c r="J94" s="382">
        <f>PRODUCT(F94:G94)</f>
        <v>0</v>
      </c>
    </row>
    <row r="95" spans="1:10">
      <c r="A95" s="370"/>
      <c r="B95" s="387">
        <v>9</v>
      </c>
      <c r="C95" s="387"/>
      <c r="D95" s="388" t="s">
        <v>2096</v>
      </c>
      <c r="E95" s="389" t="s">
        <v>83</v>
      </c>
      <c r="F95" s="389" t="s">
        <v>83</v>
      </c>
      <c r="G95" s="389" t="s">
        <v>83</v>
      </c>
      <c r="H95" s="390">
        <f>SUM(H96:H102)</f>
        <v>0</v>
      </c>
      <c r="I95" s="393">
        <f>SUM(I96:I102)</f>
        <v>0</v>
      </c>
      <c r="J95" s="390">
        <f>SUM(J96:J102)</f>
        <v>0</v>
      </c>
    </row>
    <row r="96" spans="1:10">
      <c r="A96" s="326">
        <v>79</v>
      </c>
      <c r="B96" s="375"/>
      <c r="C96" s="376" t="s">
        <v>2097</v>
      </c>
      <c r="D96" s="39" t="s">
        <v>2098</v>
      </c>
      <c r="E96" s="391" t="s">
        <v>687</v>
      </c>
      <c r="F96" s="347">
        <v>3</v>
      </c>
      <c r="G96" s="395">
        <v>0</v>
      </c>
      <c r="H96" s="395"/>
      <c r="I96" s="396"/>
      <c r="J96" s="382">
        <f t="shared" ref="J96:J102" si="5">PRODUCT(F96:G96)</f>
        <v>0</v>
      </c>
    </row>
    <row r="97" spans="1:10">
      <c r="A97" s="326">
        <v>80</v>
      </c>
      <c r="B97" s="326"/>
      <c r="C97" s="376" t="s">
        <v>2097</v>
      </c>
      <c r="D97" s="39" t="s">
        <v>2099</v>
      </c>
      <c r="E97" s="323" t="s">
        <v>687</v>
      </c>
      <c r="F97" s="347">
        <v>1</v>
      </c>
      <c r="G97" s="395">
        <v>0</v>
      </c>
      <c r="H97" s="395"/>
      <c r="I97" s="396"/>
      <c r="J97" s="382">
        <f t="shared" si="5"/>
        <v>0</v>
      </c>
    </row>
    <row r="98" spans="1:10">
      <c r="A98" s="326">
        <v>81</v>
      </c>
      <c r="B98" s="326"/>
      <c r="C98" s="376" t="s">
        <v>2097</v>
      </c>
      <c r="D98" s="39" t="s">
        <v>2100</v>
      </c>
      <c r="E98" s="323" t="s">
        <v>687</v>
      </c>
      <c r="F98" s="347">
        <v>10</v>
      </c>
      <c r="G98" s="395">
        <v>0</v>
      </c>
      <c r="H98" s="395"/>
      <c r="I98" s="396"/>
      <c r="J98" s="382">
        <f t="shared" si="5"/>
        <v>0</v>
      </c>
    </row>
    <row r="99" spans="1:10">
      <c r="A99" s="326">
        <v>82</v>
      </c>
      <c r="B99" s="375"/>
      <c r="C99" s="376" t="s">
        <v>2097</v>
      </c>
      <c r="D99" s="39" t="s">
        <v>2101</v>
      </c>
      <c r="E99" s="391" t="s">
        <v>687</v>
      </c>
      <c r="F99" s="347">
        <v>6</v>
      </c>
      <c r="G99" s="395">
        <v>0</v>
      </c>
      <c r="H99" s="395"/>
      <c r="I99" s="396"/>
      <c r="J99" s="382">
        <f t="shared" si="5"/>
        <v>0</v>
      </c>
    </row>
    <row r="100" spans="1:10">
      <c r="A100" s="326">
        <v>83</v>
      </c>
      <c r="B100" s="326"/>
      <c r="C100" s="376" t="s">
        <v>2097</v>
      </c>
      <c r="D100" s="39" t="s">
        <v>2102</v>
      </c>
      <c r="E100" s="323" t="s">
        <v>687</v>
      </c>
      <c r="F100" s="347">
        <v>7</v>
      </c>
      <c r="G100" s="395">
        <v>0</v>
      </c>
      <c r="H100" s="395"/>
      <c r="I100" s="396"/>
      <c r="J100" s="382">
        <f t="shared" si="5"/>
        <v>0</v>
      </c>
    </row>
    <row r="101" spans="1:10">
      <c r="A101" s="326">
        <v>84</v>
      </c>
      <c r="B101" s="326"/>
      <c r="C101" s="376" t="s">
        <v>2097</v>
      </c>
      <c r="D101" s="39" t="s">
        <v>2103</v>
      </c>
      <c r="E101" s="323" t="s">
        <v>687</v>
      </c>
      <c r="F101" s="347">
        <v>7</v>
      </c>
      <c r="G101" s="395">
        <v>0</v>
      </c>
      <c r="H101" s="395"/>
      <c r="I101" s="396"/>
      <c r="J101" s="382">
        <f t="shared" si="5"/>
        <v>0</v>
      </c>
    </row>
    <row r="102" spans="1:10">
      <c r="A102" s="397">
        <v>85</v>
      </c>
      <c r="B102" s="398"/>
      <c r="C102" s="399" t="s">
        <v>2097</v>
      </c>
      <c r="D102" s="400" t="s">
        <v>2104</v>
      </c>
      <c r="E102" s="401" t="s">
        <v>687</v>
      </c>
      <c r="F102" s="402">
        <v>1</v>
      </c>
      <c r="G102" s="395">
        <v>0</v>
      </c>
      <c r="H102" s="403"/>
      <c r="I102" s="404"/>
      <c r="J102" s="382">
        <f t="shared" si="5"/>
        <v>0</v>
      </c>
    </row>
    <row r="103" spans="1:10">
      <c r="A103" s="370"/>
      <c r="B103" s="387">
        <v>10</v>
      </c>
      <c r="C103" s="387"/>
      <c r="D103" s="388" t="s">
        <v>2105</v>
      </c>
      <c r="E103" s="389" t="s">
        <v>83</v>
      </c>
      <c r="F103" s="389" t="s">
        <v>83</v>
      </c>
      <c r="G103" s="389" t="s">
        <v>83</v>
      </c>
      <c r="H103" s="390">
        <f>SUM(H104:H107)</f>
        <v>0</v>
      </c>
      <c r="I103" s="393">
        <f>SUM(I104:I107)</f>
        <v>0</v>
      </c>
      <c r="J103" s="393">
        <f>SUM(J104:J107)</f>
        <v>0</v>
      </c>
    </row>
    <row r="104" spans="1:10">
      <c r="A104" s="165">
        <v>86</v>
      </c>
      <c r="B104" s="405"/>
      <c r="C104" s="406" t="s">
        <v>2106</v>
      </c>
      <c r="D104" s="407" t="s">
        <v>2107</v>
      </c>
      <c r="E104" s="408" t="s">
        <v>687</v>
      </c>
      <c r="F104" s="409">
        <v>6</v>
      </c>
      <c r="G104" s="395">
        <v>0</v>
      </c>
      <c r="H104" s="410"/>
      <c r="I104" s="411"/>
      <c r="J104" s="382">
        <f>PRODUCT(F104:G104)</f>
        <v>0</v>
      </c>
    </row>
    <row r="105" spans="1:10">
      <c r="A105" s="326">
        <v>87</v>
      </c>
      <c r="B105" s="375"/>
      <c r="C105" s="376" t="s">
        <v>2108</v>
      </c>
      <c r="D105" s="114" t="s">
        <v>2109</v>
      </c>
      <c r="E105" s="391" t="s">
        <v>687</v>
      </c>
      <c r="F105" s="347">
        <v>36</v>
      </c>
      <c r="G105" s="395">
        <v>0</v>
      </c>
      <c r="H105" s="380"/>
      <c r="I105" s="39"/>
      <c r="J105" s="382">
        <f>PRODUCT(F105:G105)</f>
        <v>0</v>
      </c>
    </row>
    <row r="106" spans="1:10">
      <c r="A106" s="326">
        <v>88</v>
      </c>
      <c r="B106" s="375"/>
      <c r="C106" s="376" t="s">
        <v>2110</v>
      </c>
      <c r="D106" s="114" t="s">
        <v>2111</v>
      </c>
      <c r="E106" s="391" t="s">
        <v>687</v>
      </c>
      <c r="F106" s="347">
        <v>5</v>
      </c>
      <c r="G106" s="395">
        <v>0</v>
      </c>
      <c r="H106" s="380"/>
      <c r="I106" s="39"/>
      <c r="J106" s="382">
        <f>PRODUCT(F106:G106)</f>
        <v>0</v>
      </c>
    </row>
    <row r="107" spans="1:10">
      <c r="A107" s="326">
        <v>89</v>
      </c>
      <c r="B107" s="375"/>
      <c r="C107" s="376" t="s">
        <v>2112</v>
      </c>
      <c r="D107" s="412" t="s">
        <v>2113</v>
      </c>
      <c r="E107" s="391" t="s">
        <v>687</v>
      </c>
      <c r="F107" s="347">
        <v>4</v>
      </c>
      <c r="G107" s="395">
        <v>0</v>
      </c>
      <c r="H107" s="380"/>
      <c r="I107" s="39"/>
      <c r="J107" s="382">
        <f>PRODUCT(F107:G107)</f>
        <v>0</v>
      </c>
    </row>
    <row r="108" spans="1:10">
      <c r="A108" s="413"/>
      <c r="B108" s="387">
        <v>11</v>
      </c>
      <c r="C108" s="387"/>
      <c r="D108" s="388" t="s">
        <v>2114</v>
      </c>
      <c r="E108" s="389" t="s">
        <v>83</v>
      </c>
      <c r="F108" s="389" t="s">
        <v>83</v>
      </c>
      <c r="G108" s="389" t="s">
        <v>83</v>
      </c>
      <c r="H108" s="390">
        <f>SUM(H109:H111)</f>
        <v>0</v>
      </c>
      <c r="I108" s="393">
        <f>SUM(I109:I111)</f>
        <v>0</v>
      </c>
      <c r="J108" s="390">
        <f>SUM(J109:J111)</f>
        <v>0</v>
      </c>
    </row>
    <row r="109" spans="1:10">
      <c r="A109" s="326">
        <v>76</v>
      </c>
      <c r="B109" s="375"/>
      <c r="C109" s="376" t="s">
        <v>2115</v>
      </c>
      <c r="D109" s="114" t="s">
        <v>2116</v>
      </c>
      <c r="E109" s="391" t="s">
        <v>687</v>
      </c>
      <c r="F109" s="347">
        <v>8</v>
      </c>
      <c r="G109" s="395">
        <v>0</v>
      </c>
      <c r="H109" s="395"/>
      <c r="I109" s="396"/>
      <c r="J109" s="382">
        <f>PRODUCT(F109:G109)</f>
        <v>0</v>
      </c>
    </row>
    <row r="110" spans="1:10">
      <c r="A110" s="326">
        <v>77</v>
      </c>
      <c r="B110" s="326"/>
      <c r="C110" s="376" t="s">
        <v>2117</v>
      </c>
      <c r="D110" s="114" t="s">
        <v>2118</v>
      </c>
      <c r="E110" s="323" t="s">
        <v>687</v>
      </c>
      <c r="F110" s="347">
        <v>14</v>
      </c>
      <c r="G110" s="395">
        <v>0</v>
      </c>
      <c r="H110" s="395"/>
      <c r="I110" s="396"/>
      <c r="J110" s="382">
        <f>PRODUCT(F110:G110)</f>
        <v>0</v>
      </c>
    </row>
    <row r="111" spans="1:10">
      <c r="A111" s="397">
        <v>78</v>
      </c>
      <c r="B111" s="397"/>
      <c r="C111" s="399" t="s">
        <v>2119</v>
      </c>
      <c r="D111" s="414" t="s">
        <v>2120</v>
      </c>
      <c r="E111" s="415" t="s">
        <v>687</v>
      </c>
      <c r="F111" s="402">
        <v>2</v>
      </c>
      <c r="G111" s="395">
        <v>0</v>
      </c>
      <c r="H111" s="403"/>
      <c r="I111" s="404"/>
      <c r="J111" s="382">
        <f>PRODUCT(F111:G111)</f>
        <v>0</v>
      </c>
    </row>
    <row r="112" spans="1:10" ht="51">
      <c r="A112" s="416"/>
      <c r="B112" s="417" t="s">
        <v>1325</v>
      </c>
      <c r="C112" s="417"/>
      <c r="D112" s="418" t="s">
        <v>2121</v>
      </c>
      <c r="E112" s="419" t="s">
        <v>2122</v>
      </c>
      <c r="F112" s="419" t="s">
        <v>78</v>
      </c>
      <c r="G112" s="420" t="s">
        <v>79</v>
      </c>
      <c r="H112" s="421">
        <f>SUM(H113:H131)</f>
        <v>0</v>
      </c>
      <c r="I112" s="421">
        <f>SUM(I113:I131)</f>
        <v>0</v>
      </c>
      <c r="J112" s="422">
        <f>SUM(H112:I112)</f>
        <v>0</v>
      </c>
    </row>
    <row r="113" spans="1:10" ht="38.25">
      <c r="A113" s="423">
        <v>79</v>
      </c>
      <c r="B113" s="424"/>
      <c r="C113" s="425" t="s">
        <v>2123</v>
      </c>
      <c r="D113" s="426" t="s">
        <v>2124</v>
      </c>
      <c r="E113" s="423" t="s">
        <v>687</v>
      </c>
      <c r="F113" s="423">
        <v>1</v>
      </c>
      <c r="G113" s="395">
        <v>0</v>
      </c>
      <c r="H113" s="427"/>
      <c r="I113" s="427"/>
      <c r="J113" s="427">
        <f t="shared" ref="J113:J131" si="6">PRODUCT(F113:G113)</f>
        <v>0</v>
      </c>
    </row>
    <row r="114" spans="1:10" ht="45">
      <c r="A114" s="326">
        <v>80</v>
      </c>
      <c r="B114" s="428"/>
      <c r="C114" s="385" t="s">
        <v>2125</v>
      </c>
      <c r="D114" s="429" t="s">
        <v>2126</v>
      </c>
      <c r="E114" s="423" t="s">
        <v>687</v>
      </c>
      <c r="F114" s="423">
        <v>1</v>
      </c>
      <c r="G114" s="395">
        <v>0</v>
      </c>
      <c r="H114" s="427"/>
      <c r="I114" s="427"/>
      <c r="J114" s="427">
        <f t="shared" si="6"/>
        <v>0</v>
      </c>
    </row>
    <row r="115" spans="1:10" ht="60">
      <c r="A115" s="326">
        <v>81</v>
      </c>
      <c r="B115" s="428"/>
      <c r="C115" s="385" t="s">
        <v>2127</v>
      </c>
      <c r="D115" s="429" t="s">
        <v>2128</v>
      </c>
      <c r="E115" s="423" t="s">
        <v>687</v>
      </c>
      <c r="F115" s="423">
        <v>1</v>
      </c>
      <c r="G115" s="395">
        <v>0</v>
      </c>
      <c r="H115" s="427"/>
      <c r="I115" s="427"/>
      <c r="J115" s="427">
        <f t="shared" si="6"/>
        <v>0</v>
      </c>
    </row>
    <row r="116" spans="1:10" ht="45">
      <c r="A116" s="326">
        <v>82</v>
      </c>
      <c r="B116" s="428"/>
      <c r="C116" s="385" t="s">
        <v>2129</v>
      </c>
      <c r="D116" s="429" t="s">
        <v>2130</v>
      </c>
      <c r="E116" s="323" t="s">
        <v>687</v>
      </c>
      <c r="F116" s="323">
        <v>1</v>
      </c>
      <c r="G116" s="395">
        <v>0</v>
      </c>
      <c r="H116" s="382"/>
      <c r="I116" s="382"/>
      <c r="J116" s="382">
        <f t="shared" si="6"/>
        <v>0</v>
      </c>
    </row>
    <row r="117" spans="1:10" ht="60">
      <c r="A117" s="326">
        <v>83</v>
      </c>
      <c r="B117" s="428"/>
      <c r="C117" s="385" t="s">
        <v>2131</v>
      </c>
      <c r="D117" s="429" t="s">
        <v>2132</v>
      </c>
      <c r="E117" s="423" t="s">
        <v>687</v>
      </c>
      <c r="F117" s="423">
        <v>1</v>
      </c>
      <c r="G117" s="395">
        <v>0</v>
      </c>
      <c r="H117" s="427"/>
      <c r="I117" s="427"/>
      <c r="J117" s="427">
        <f t="shared" si="6"/>
        <v>0</v>
      </c>
    </row>
    <row r="118" spans="1:10" ht="60">
      <c r="A118" s="326">
        <v>84</v>
      </c>
      <c r="B118" s="428"/>
      <c r="C118" s="385" t="s">
        <v>2133</v>
      </c>
      <c r="D118" s="429" t="s">
        <v>2134</v>
      </c>
      <c r="E118" s="423" t="s">
        <v>687</v>
      </c>
      <c r="F118" s="423">
        <v>1</v>
      </c>
      <c r="G118" s="395">
        <v>0</v>
      </c>
      <c r="H118" s="427"/>
      <c r="I118" s="427"/>
      <c r="J118" s="427">
        <f t="shared" si="6"/>
        <v>0</v>
      </c>
    </row>
    <row r="119" spans="1:10" ht="30">
      <c r="A119" s="326">
        <v>85</v>
      </c>
      <c r="B119" s="428"/>
      <c r="C119" s="385" t="s">
        <v>2135</v>
      </c>
      <c r="D119" s="429" t="s">
        <v>2136</v>
      </c>
      <c r="E119" s="423" t="s">
        <v>687</v>
      </c>
      <c r="F119" s="423">
        <v>1</v>
      </c>
      <c r="G119" s="395">
        <v>0</v>
      </c>
      <c r="H119" s="427"/>
      <c r="I119" s="427"/>
      <c r="J119" s="427">
        <f t="shared" si="6"/>
        <v>0</v>
      </c>
    </row>
    <row r="120" spans="1:10" ht="45">
      <c r="A120" s="326">
        <v>86</v>
      </c>
      <c r="B120" s="428"/>
      <c r="C120" s="385" t="s">
        <v>2137</v>
      </c>
      <c r="D120" s="429" t="s">
        <v>2138</v>
      </c>
      <c r="E120" s="423" t="s">
        <v>687</v>
      </c>
      <c r="F120" s="423">
        <v>1</v>
      </c>
      <c r="G120" s="395">
        <v>0</v>
      </c>
      <c r="H120" s="427"/>
      <c r="I120" s="427"/>
      <c r="J120" s="427">
        <f t="shared" si="6"/>
        <v>0</v>
      </c>
    </row>
    <row r="121" spans="1:10" ht="30">
      <c r="A121" s="326">
        <v>87</v>
      </c>
      <c r="B121" s="428"/>
      <c r="C121" s="385" t="s">
        <v>2139</v>
      </c>
      <c r="D121" s="429" t="s">
        <v>2140</v>
      </c>
      <c r="E121" s="423" t="s">
        <v>687</v>
      </c>
      <c r="F121" s="423">
        <v>1</v>
      </c>
      <c r="G121" s="395">
        <v>0</v>
      </c>
      <c r="H121" s="427"/>
      <c r="I121" s="427"/>
      <c r="J121" s="427">
        <f t="shared" si="6"/>
        <v>0</v>
      </c>
    </row>
    <row r="122" spans="1:10" ht="30">
      <c r="A122" s="326">
        <v>88</v>
      </c>
      <c r="B122" s="428"/>
      <c r="C122" s="385" t="s">
        <v>2141</v>
      </c>
      <c r="D122" s="429" t="s">
        <v>2142</v>
      </c>
      <c r="E122" s="423" t="s">
        <v>687</v>
      </c>
      <c r="F122" s="423">
        <v>1</v>
      </c>
      <c r="G122" s="395">
        <v>0</v>
      </c>
      <c r="H122" s="427"/>
      <c r="I122" s="427"/>
      <c r="J122" s="427">
        <f t="shared" si="6"/>
        <v>0</v>
      </c>
    </row>
    <row r="123" spans="1:10" ht="30">
      <c r="A123" s="326">
        <v>89</v>
      </c>
      <c r="B123" s="428"/>
      <c r="C123" s="385" t="s">
        <v>2143</v>
      </c>
      <c r="D123" s="429" t="s">
        <v>2144</v>
      </c>
      <c r="E123" s="423" t="s">
        <v>687</v>
      </c>
      <c r="F123" s="423">
        <v>1</v>
      </c>
      <c r="G123" s="395">
        <v>0</v>
      </c>
      <c r="H123" s="427"/>
      <c r="I123" s="427"/>
      <c r="J123" s="427">
        <f t="shared" si="6"/>
        <v>0</v>
      </c>
    </row>
    <row r="124" spans="1:10" ht="30">
      <c r="A124" s="326">
        <v>90</v>
      </c>
      <c r="B124" s="428"/>
      <c r="C124" s="430" t="s">
        <v>2145</v>
      </c>
      <c r="D124" s="429" t="s">
        <v>2146</v>
      </c>
      <c r="E124" s="423" t="s">
        <v>687</v>
      </c>
      <c r="F124" s="423">
        <v>2</v>
      </c>
      <c r="G124" s="395">
        <v>0</v>
      </c>
      <c r="H124" s="427"/>
      <c r="I124" s="427"/>
      <c r="J124" s="427">
        <f t="shared" si="6"/>
        <v>0</v>
      </c>
    </row>
    <row r="125" spans="1:10" ht="45">
      <c r="A125" s="326">
        <v>91</v>
      </c>
      <c r="B125" s="428"/>
      <c r="C125" s="385" t="s">
        <v>2147</v>
      </c>
      <c r="D125" s="429" t="s">
        <v>2148</v>
      </c>
      <c r="E125" s="423" t="s">
        <v>687</v>
      </c>
      <c r="F125" s="423">
        <v>1</v>
      </c>
      <c r="G125" s="395">
        <v>0</v>
      </c>
      <c r="H125" s="427"/>
      <c r="I125" s="427"/>
      <c r="J125" s="427">
        <f t="shared" si="6"/>
        <v>0</v>
      </c>
    </row>
    <row r="126" spans="1:10" ht="45">
      <c r="A126" s="326">
        <v>92</v>
      </c>
      <c r="B126" s="428"/>
      <c r="C126" s="385" t="s">
        <v>2149</v>
      </c>
      <c r="D126" s="429" t="s">
        <v>2150</v>
      </c>
      <c r="E126" s="423" t="s">
        <v>687</v>
      </c>
      <c r="F126" s="423">
        <v>1</v>
      </c>
      <c r="G126" s="395">
        <v>0</v>
      </c>
      <c r="H126" s="427"/>
      <c r="I126" s="427"/>
      <c r="J126" s="427">
        <f t="shared" si="6"/>
        <v>0</v>
      </c>
    </row>
    <row r="127" spans="1:10" ht="30">
      <c r="A127" s="326">
        <v>93</v>
      </c>
      <c r="B127" s="428"/>
      <c r="C127" s="385" t="s">
        <v>2151</v>
      </c>
      <c r="D127" s="429" t="s">
        <v>2152</v>
      </c>
      <c r="E127" s="423" t="s">
        <v>687</v>
      </c>
      <c r="F127" s="423">
        <v>1</v>
      </c>
      <c r="G127" s="395">
        <v>0</v>
      </c>
      <c r="H127" s="427"/>
      <c r="I127" s="427"/>
      <c r="J127" s="427">
        <f t="shared" si="6"/>
        <v>0</v>
      </c>
    </row>
    <row r="128" spans="1:10" ht="30">
      <c r="A128" s="326">
        <v>94</v>
      </c>
      <c r="B128" s="428"/>
      <c r="C128" s="385" t="s">
        <v>2153</v>
      </c>
      <c r="D128" s="429" t="s">
        <v>2154</v>
      </c>
      <c r="E128" s="423" t="s">
        <v>687</v>
      </c>
      <c r="F128" s="423">
        <v>1</v>
      </c>
      <c r="G128" s="395">
        <v>0</v>
      </c>
      <c r="H128" s="427"/>
      <c r="I128" s="427"/>
      <c r="J128" s="427">
        <f t="shared" si="6"/>
        <v>0</v>
      </c>
    </row>
    <row r="129" spans="1:10" ht="30">
      <c r="A129" s="326">
        <v>95</v>
      </c>
      <c r="B129" s="428"/>
      <c r="C129" s="385" t="s">
        <v>2155</v>
      </c>
      <c r="D129" s="429" t="s">
        <v>2156</v>
      </c>
      <c r="E129" s="323" t="s">
        <v>687</v>
      </c>
      <c r="F129" s="323">
        <v>1</v>
      </c>
      <c r="G129" s="395">
        <v>0</v>
      </c>
      <c r="H129" s="382"/>
      <c r="I129" s="382"/>
      <c r="J129" s="382">
        <f t="shared" si="6"/>
        <v>0</v>
      </c>
    </row>
    <row r="130" spans="1:10" ht="30">
      <c r="A130" s="326">
        <v>96</v>
      </c>
      <c r="B130" s="428"/>
      <c r="C130" s="385" t="s">
        <v>2157</v>
      </c>
      <c r="D130" s="429" t="s">
        <v>2158</v>
      </c>
      <c r="E130" s="423" t="s">
        <v>687</v>
      </c>
      <c r="F130" s="423">
        <v>2</v>
      </c>
      <c r="G130" s="395">
        <v>0</v>
      </c>
      <c r="H130" s="427"/>
      <c r="I130" s="427"/>
      <c r="J130" s="427">
        <f t="shared" si="6"/>
        <v>0</v>
      </c>
    </row>
    <row r="131" spans="1:10" ht="30">
      <c r="A131" s="326">
        <v>98</v>
      </c>
      <c r="B131" s="428"/>
      <c r="C131" s="385" t="s">
        <v>2159</v>
      </c>
      <c r="D131" s="429" t="s">
        <v>2160</v>
      </c>
      <c r="E131" s="423" t="s">
        <v>687</v>
      </c>
      <c r="F131" s="423">
        <v>2</v>
      </c>
      <c r="G131" s="395">
        <v>0</v>
      </c>
      <c r="H131" s="427"/>
      <c r="I131" s="427"/>
      <c r="J131" s="427">
        <f t="shared" si="6"/>
        <v>0</v>
      </c>
    </row>
  </sheetData>
  <mergeCells count="7">
    <mergeCell ref="A4:G4"/>
    <mergeCell ref="H6:J6"/>
    <mergeCell ref="A1:G1"/>
    <mergeCell ref="H1:I1"/>
    <mergeCell ref="A2:G2"/>
    <mergeCell ref="H2:J2"/>
    <mergeCell ref="A3:G3"/>
  </mergeCells>
  <pageMargins left="0.7" right="0.7" top="0.78749999999999998" bottom="0.78749999999999998" header="0.511811023622047" footer="0.511811023622047"/>
  <pageSetup paperSize="9" orientation="landscape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12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8</vt:i4>
      </vt:variant>
    </vt:vector>
  </HeadingPairs>
  <TitlesOfParts>
    <vt:vector size="8" baseType="lpstr">
      <vt:lpstr>KRYCÍ LIST</vt:lpstr>
      <vt:lpstr>01-VRN</vt:lpstr>
      <vt:lpstr>02-STAVEBNÍ</vt:lpstr>
      <vt:lpstr>03-VYTÁPĚNÍ</vt:lpstr>
      <vt:lpstr>04-ZTI</vt:lpstr>
      <vt:lpstr>05-ELEKTROINSTALACE</vt:lpstr>
      <vt:lpstr>06-VZT</vt:lpstr>
      <vt:lpstr>07-INTERIÉRY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Uživatel systému Windows</dc:creator>
  <dc:description/>
  <cp:lastModifiedBy>Kopecký Aleš Ing.</cp:lastModifiedBy>
  <cp:revision>1</cp:revision>
  <dcterms:created xsi:type="dcterms:W3CDTF">2024-11-14T20:53:28Z</dcterms:created>
  <dcterms:modified xsi:type="dcterms:W3CDTF">2024-11-20T06:47:04Z</dcterms:modified>
  <dc:language>cs-CZ</dc:language>
</cp:coreProperties>
</file>